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
    </mc:Choice>
  </mc:AlternateContent>
  <bookViews>
    <workbookView xWindow="0" yWindow="0" windowWidth="23040" windowHeight="7188"/>
  </bookViews>
  <sheets>
    <sheet name="凌網電子書(1076筆)" sheetId="1" r:id="rId1"/>
    <sheet name="華藝電子書(1061筆)" sheetId="2" r:id="rId2"/>
    <sheet name="udn讀書館電子書(881筆)" sheetId="4" r:id="rId3"/>
    <sheet name="ACS 2018版權年化學套裝電子書(35筆)" sheetId="3" r:id="rId4"/>
    <sheet name="Spring Nature2020醫學套裝電子書(830冊)"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62" i="2" l="1"/>
  <c r="E1061" i="2"/>
  <c r="E1060" i="2"/>
  <c r="E1059" i="2"/>
  <c r="E1058" i="2"/>
  <c r="E1057" i="2"/>
  <c r="E1056" i="2"/>
  <c r="E1055" i="2"/>
  <c r="E1054" i="2"/>
  <c r="E1053" i="2"/>
  <c r="E1052" i="2"/>
  <c r="E1051" i="2"/>
  <c r="E1050" i="2"/>
  <c r="E1049" i="2"/>
  <c r="E1048" i="2"/>
  <c r="E1047" i="2"/>
  <c r="E1046" i="2"/>
  <c r="E1045" i="2"/>
  <c r="E1044" i="2"/>
  <c r="E1043" i="2"/>
  <c r="E1042" i="2"/>
  <c r="E1041" i="2"/>
  <c r="E1040" i="2"/>
  <c r="E1039" i="2"/>
  <c r="E1038" i="2"/>
  <c r="E1037" i="2"/>
  <c r="E1036" i="2"/>
  <c r="E1035" i="2"/>
  <c r="E1034" i="2"/>
  <c r="E1033" i="2"/>
  <c r="E1032" i="2"/>
  <c r="E1031" i="2"/>
  <c r="E1030" i="2"/>
  <c r="E1029" i="2"/>
  <c r="E1028" i="2"/>
  <c r="E1027" i="2"/>
  <c r="E1026" i="2"/>
  <c r="E1025" i="2"/>
  <c r="E1024" i="2"/>
  <c r="E1023" i="2"/>
  <c r="E1022" i="2"/>
  <c r="E1021" i="2"/>
  <c r="E1020" i="2"/>
  <c r="E1019" i="2"/>
  <c r="E1018" i="2"/>
  <c r="E1017" i="2"/>
  <c r="E1016" i="2"/>
  <c r="E1015" i="2"/>
  <c r="E1014" i="2"/>
  <c r="E1013" i="2"/>
  <c r="E1012" i="2"/>
  <c r="E1011" i="2"/>
  <c r="E1010" i="2"/>
  <c r="E1009" i="2"/>
  <c r="E1008" i="2"/>
  <c r="E1007" i="2"/>
  <c r="E1006" i="2"/>
  <c r="E1005" i="2"/>
  <c r="E1004" i="2"/>
  <c r="E1003" i="2"/>
  <c r="E1002" i="2"/>
  <c r="E1001" i="2"/>
  <c r="E1000" i="2"/>
  <c r="E999" i="2"/>
  <c r="E998" i="2"/>
  <c r="E997" i="2"/>
  <c r="E996" i="2"/>
  <c r="E995" i="2"/>
  <c r="E994" i="2"/>
  <c r="E993" i="2"/>
  <c r="E992" i="2"/>
  <c r="E991" i="2"/>
  <c r="E990" i="2"/>
  <c r="E989" i="2"/>
  <c r="E988" i="2"/>
  <c r="E987" i="2"/>
  <c r="E986" i="2"/>
  <c r="E985" i="2"/>
  <c r="E984" i="2"/>
  <c r="E983" i="2"/>
  <c r="E982" i="2"/>
  <c r="E981" i="2"/>
  <c r="E980" i="2"/>
  <c r="E979" i="2"/>
  <c r="E978" i="2"/>
  <c r="E977" i="2"/>
  <c r="E976" i="2"/>
  <c r="E975" i="2"/>
  <c r="E974" i="2"/>
  <c r="E973" i="2"/>
  <c r="E972" i="2"/>
  <c r="E971" i="2"/>
  <c r="E970" i="2"/>
  <c r="E969" i="2"/>
  <c r="E968" i="2"/>
  <c r="E967" i="2"/>
  <c r="E966" i="2"/>
  <c r="E965" i="2"/>
  <c r="E964" i="2"/>
  <c r="E963" i="2"/>
  <c r="E962" i="2"/>
  <c r="E961" i="2"/>
  <c r="E960" i="2"/>
  <c r="E959" i="2"/>
  <c r="E958" i="2"/>
  <c r="E957" i="2"/>
  <c r="E956" i="2"/>
  <c r="E955" i="2"/>
  <c r="E954" i="2"/>
  <c r="E953" i="2"/>
  <c r="E952" i="2"/>
  <c r="E951" i="2"/>
  <c r="E950" i="2"/>
  <c r="E949" i="2"/>
  <c r="E948" i="2"/>
  <c r="E947" i="2"/>
  <c r="E946" i="2"/>
  <c r="E945" i="2"/>
  <c r="E944" i="2"/>
  <c r="E943" i="2"/>
  <c r="E942" i="2"/>
  <c r="E941" i="2"/>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93" i="2"/>
  <c r="E792" i="2"/>
  <c r="E791" i="2"/>
  <c r="E790" i="2"/>
  <c r="E789" i="2"/>
  <c r="E788" i="2"/>
  <c r="E787" i="2"/>
  <c r="E786" i="2"/>
  <c r="E785" i="2"/>
  <c r="E784" i="2"/>
  <c r="E783" i="2"/>
  <c r="E782" i="2"/>
  <c r="E781" i="2"/>
  <c r="E780" i="2"/>
  <c r="E779" i="2"/>
  <c r="E778" i="2"/>
  <c r="E777" i="2"/>
  <c r="E776" i="2"/>
  <c r="E775" i="2"/>
  <c r="E774" i="2"/>
  <c r="E773" i="2"/>
  <c r="E772" i="2"/>
  <c r="E771" i="2"/>
  <c r="E770" i="2"/>
  <c r="E769" i="2"/>
  <c r="E768" i="2"/>
  <c r="E767" i="2"/>
  <c r="E766" i="2"/>
  <c r="E765" i="2"/>
  <c r="E764" i="2"/>
  <c r="E763" i="2"/>
  <c r="E762" i="2"/>
  <c r="E761" i="2"/>
  <c r="E760" i="2"/>
  <c r="E759" i="2"/>
  <c r="E758" i="2"/>
  <c r="E757" i="2"/>
  <c r="E756" i="2"/>
  <c r="E755" i="2"/>
  <c r="E754" i="2"/>
  <c r="E753" i="2"/>
  <c r="E752" i="2"/>
  <c r="E751" i="2"/>
  <c r="E750" i="2"/>
  <c r="E749" i="2"/>
  <c r="E748" i="2"/>
  <c r="E747" i="2"/>
  <c r="E746" i="2"/>
  <c r="E745" i="2"/>
  <c r="E744" i="2"/>
  <c r="E743" i="2"/>
  <c r="E742" i="2"/>
  <c r="E741" i="2"/>
  <c r="E740" i="2"/>
  <c r="E739" i="2"/>
  <c r="E738" i="2"/>
  <c r="E737" i="2"/>
  <c r="E736" i="2"/>
  <c r="E735" i="2"/>
  <c r="E734" i="2"/>
  <c r="E733" i="2"/>
  <c r="E732" i="2"/>
  <c r="E731" i="2"/>
  <c r="E730" i="2"/>
  <c r="E729" i="2"/>
  <c r="E728" i="2"/>
  <c r="E727" i="2"/>
  <c r="E726" i="2"/>
  <c r="E725" i="2"/>
  <c r="E724" i="2"/>
  <c r="E723" i="2"/>
  <c r="E722" i="2"/>
  <c r="E721" i="2"/>
  <c r="E720" i="2"/>
  <c r="E719" i="2"/>
  <c r="E718" i="2"/>
  <c r="E717" i="2"/>
  <c r="E716" i="2"/>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1" i="2" l="1"/>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<sst xmlns="http://schemas.openxmlformats.org/spreadsheetml/2006/main" count="11847" uniqueCount="9592">
  <si>
    <t>序號</t>
    <phoneticPr fontId="1" type="noConversion"/>
  </si>
  <si>
    <t>書名</t>
    <phoneticPr fontId="1" type="noConversion"/>
  </si>
  <si>
    <t>出版年</t>
    <phoneticPr fontId="1" type="noConversion"/>
  </si>
  <si>
    <t>ISBN</t>
    <phoneticPr fontId="1" type="noConversion"/>
  </si>
  <si>
    <t>網址</t>
    <phoneticPr fontId="1" type="noConversion"/>
  </si>
  <si>
    <t>用人資味：自我對話╳組織發展╳未來能力，科技時代 HR 必備的全方位實戰手冊</t>
  </si>
  <si>
    <t>一本合格！JLPT日檢完全攻略（試題＋解析）N4【有聲】</t>
  </si>
  <si>
    <t>一本合格！JLPT日檢完全攻略（試題＋解析）N5【有聲】</t>
  </si>
  <si>
    <t>大人感時尚法則：簡單好搭，穿出與眾不同的好質感</t>
  </si>
  <si>
    <t>看漫畫學保養！化學先生的美肌講堂</t>
  </si>
  <si>
    <t>對自己吐槽的白熊：英語會話輕鬆學</t>
  </si>
  <si>
    <t>對自己吐槽的白熊：旅遊英語輕鬆學</t>
  </si>
  <si>
    <t>Guidance for Corona Virus Disease 2019：Prevention，Control，Diagnosis and Management（新型冠状病毒肺炎防控和诊疗指南）</t>
  </si>
  <si>
    <t>GOOD EYE台灣挑剔指南：第一本讓世界認識台灣的中英文風格旅遊書</t>
  </si>
  <si>
    <t>GOOD EYE台北挑剔指南：第一本讓世界認識台北的中英文風格旅遊書（全新改版）</t>
  </si>
  <si>
    <t>吃出腹肌：威利教練教你增肌減脂－自煮外食都OK！嚴選肌力訓練動作，4週有感</t>
  </si>
  <si>
    <t>晴媽咪副食品全攻略（實例突破革新版2.0）</t>
  </si>
  <si>
    <t>把拖油瓶養成小旅伴：0－6歲親子旅遊全攻略</t>
  </si>
  <si>
    <t>營養醫學減重奇蹟：劉博仁醫師的減重案例分享</t>
  </si>
  <si>
    <t>一路惶恐：我的疫城紀事</t>
  </si>
  <si>
    <t>診療間裡的偽醫學：5分鐘破解醫學謊言，有效避開要命的隱形危機</t>
  </si>
  <si>
    <t>好姿勢，救自脊：超人氣脊椎保健達人教你改變NG姿勢，從脊開始，找回健康</t>
  </si>
  <si>
    <t>為什麼我很努力，卻沒被看見？：30堂國際溝通課，打造你的職場能見力</t>
  </si>
  <si>
    <t>社畜，也可以很優雅：瑞士地方太太臥底全球最高薪國家的職場必勝心法</t>
  </si>
  <si>
    <t>人體器官歷險記</t>
  </si>
  <si>
    <t>我一個人，餓了！：40篇飲食記憶×40道美味料理，國民姑姑暖胃療心上菜啦</t>
  </si>
  <si>
    <t>組織再進化：優化公司體制和員工效率的雙贏提案</t>
  </si>
  <si>
    <t>泰菜熱：泰國名廚教你做開胃又下飯的日常家庭料理</t>
  </si>
  <si>
    <t>後疫情時代的企業脫困與獲利：你上班的這家公司有做這些事嗎？哪類企業反而賺錢？財報該怎麼看能找出好投資標的？</t>
  </si>
  <si>
    <t>熟成的果子： 職人配方大公開，42 款家庭小烤箱也能做出來的人氣餅乾 ╳ 蛋糕捲 ╳ 乳酪點心</t>
  </si>
  <si>
    <t>病毒來了，我該怎麼辦？：新冠病毒防疫繪本</t>
  </si>
  <si>
    <t>在深夜的電影院遇見佛洛伊德：電影與心理治療</t>
  </si>
  <si>
    <t>親子大手拉小手，跟著繪本快樂學英文</t>
  </si>
  <si>
    <t>英語會話萬用句型【有聲】</t>
  </si>
  <si>
    <t>合格快手！！新日檢聽解模擬測驗試題＋解析N4【有聲】</t>
  </si>
  <si>
    <t>合格快手！！新日檢聽解模擬測驗試題＋解析N3【有聲】</t>
  </si>
  <si>
    <t>最強英語聽力課：輕鬆搞定TOEIC．TOEFL．IELTS．英檢．學測．會考【有聲】</t>
  </si>
  <si>
    <t>關於失智，醫生忙到沒告訴你的事：診斷依據？能治療嗎？怎麼照護？簽法律文件有效力嗎……英國權威家庭醫生的第一手研究報告。</t>
  </si>
  <si>
    <t>365天，每天都想穿喜歡的衣服：MAI的手繪時尚穿搭 Q&amp;A</t>
  </si>
  <si>
    <t>病歷閱讀</t>
  </si>
  <si>
    <t>身體檢查與健康評估</t>
  </si>
  <si>
    <t>韓國駐台記者教你看懂韓語新聞：50堂由淺入深的閱讀訓練課【有聲】</t>
  </si>
  <si>
    <t>超人氣FB+IG+LINE社群經營與行銷力：用225招快速聚粉，飆升流量變業績！</t>
  </si>
  <si>
    <t>FREELANCE天書：職業革命4.0</t>
  </si>
  <si>
    <t>慢旅宮城小日子</t>
  </si>
  <si>
    <t>過敏解方全書：你一直忍受的不適，其實是過敏。世界過敏組織指定、首爾九大權威醫生告訴你，如何預防與擺脫。</t>
  </si>
  <si>
    <t>兒科護理學</t>
  </si>
  <si>
    <t>社區衛生護理學</t>
  </si>
  <si>
    <t>醫護英文</t>
  </si>
  <si>
    <t>產科護理技術手冊</t>
  </si>
  <si>
    <t>最新內外科臨床護理教戰手冊</t>
  </si>
  <si>
    <t>急重症護理學</t>
  </si>
  <si>
    <t>致富心態：關於財富、貪婪與幸福的20堂理財課</t>
  </si>
  <si>
    <t>我想看妳變老的樣子：明天的女人，比昨天的女孩更精采</t>
  </si>
  <si>
    <t>讓生活只留下最喜歡的：六月的減法生活，加分人生</t>
  </si>
  <si>
    <t>職場英文必備實戰指南：EZ TALK 總編嚴選特刊【有聲】</t>
  </si>
  <si>
    <t>那些好想搞懂的韓文問題：一次解決相似詞彙、文法與發音疑問！</t>
  </si>
  <si>
    <t>職場決勝關鍵 Excel 商業資料分析：正確分析+用對圖表，你的報告更有說服力！</t>
  </si>
  <si>
    <t>人工智慧Python基礎課 ： 用Python分析了解你的資料</t>
  </si>
  <si>
    <t>讓可愛的錢自動滾進來：27歲財務自由的理財7步驟</t>
  </si>
  <si>
    <t>Python 從網路爬蟲到生活應用超實務：人工智慧世代必備的資料擷取術</t>
  </si>
  <si>
    <t>AI世代高中生也能輕鬆搞懂的運算思維與演算法：使用C語言</t>
  </si>
  <si>
    <t>AI世代高中生也能輕鬆搞懂的運算思維與演算法：使用Python</t>
  </si>
  <si>
    <t>100 Top Chinese Restaurants of the World 2020</t>
  </si>
  <si>
    <t>100 全球最佳中餐廳 2020</t>
  </si>
  <si>
    <t>9789862488256</t>
  </si>
  <si>
    <t>9789864413010</t>
  </si>
  <si>
    <t>9789864412877</t>
  </si>
  <si>
    <t>9789575648312</t>
  </si>
  <si>
    <t>9789575649050</t>
  </si>
  <si>
    <t>9789575649111</t>
  </si>
  <si>
    <t>9789575649814</t>
  </si>
  <si>
    <t>9787117298179</t>
  </si>
  <si>
    <t>9789571380476</t>
  </si>
  <si>
    <t>9789571380704</t>
  </si>
  <si>
    <t>9789577437747</t>
  </si>
  <si>
    <t>9789863711650</t>
  </si>
  <si>
    <t>9789571381190</t>
  </si>
  <si>
    <t>9789579528528</t>
  </si>
  <si>
    <t>9789571382593</t>
  </si>
  <si>
    <t>9789869893862</t>
  </si>
  <si>
    <t>9789571377759</t>
  </si>
  <si>
    <t>9789571380292</t>
  </si>
  <si>
    <t>9789571378336</t>
  </si>
  <si>
    <t>9789578602878</t>
  </si>
  <si>
    <t>9789862489215</t>
  </si>
  <si>
    <t>9789571382586</t>
  </si>
  <si>
    <t>9789571382814</t>
  </si>
  <si>
    <t>9789865548179</t>
  </si>
  <si>
    <t>9789571382791</t>
  </si>
  <si>
    <t>9786661470789</t>
  </si>
  <si>
    <t>9789571465227</t>
  </si>
  <si>
    <t>9789571465357</t>
  </si>
  <si>
    <t>9789864413430</t>
  </si>
  <si>
    <t>9789865544034</t>
  </si>
  <si>
    <t>9789865544027</t>
  </si>
  <si>
    <t>9789865544133</t>
  </si>
  <si>
    <t>9789865548193</t>
  </si>
  <si>
    <t>9789577439468</t>
  </si>
  <si>
    <t>9789861945187</t>
  </si>
  <si>
    <t>9789861945125</t>
  </si>
  <si>
    <t>9789862489246</t>
  </si>
  <si>
    <t>9789865026264</t>
  </si>
  <si>
    <t>9789887937494</t>
  </si>
  <si>
    <t>EBK10200012106</t>
  </si>
  <si>
    <t>9789865548360</t>
  </si>
  <si>
    <t>9789869459389</t>
  </si>
  <si>
    <t>9789869907620</t>
  </si>
  <si>
    <t>9789869778817</t>
  </si>
  <si>
    <t>9789869681018</t>
  </si>
  <si>
    <t>9789869907637</t>
  </si>
  <si>
    <t>9789869681032</t>
  </si>
  <si>
    <t>9789865250348</t>
  </si>
  <si>
    <t>9789864795284</t>
  </si>
  <si>
    <t>9789571380261</t>
  </si>
  <si>
    <t>9789862489260</t>
  </si>
  <si>
    <t>9789862489307</t>
  </si>
  <si>
    <t>9789865024819</t>
  </si>
  <si>
    <t>9789865025458</t>
  </si>
  <si>
    <t>9789571385716</t>
  </si>
  <si>
    <t>9789864345397</t>
  </si>
  <si>
    <t>9789864345434</t>
  </si>
  <si>
    <t>9789864345441</t>
  </si>
  <si>
    <t>9772717511001</t>
  </si>
  <si>
    <t>9772717512008</t>
  </si>
  <si>
    <t>2019</t>
  </si>
  <si>
    <t>2020</t>
  </si>
  <si>
    <t>2016</t>
  </si>
  <si>
    <t>2021</t>
  </si>
  <si>
    <t>360° around shoulder instability</t>
  </si>
  <si>
    <t>A case-based guide to neuromuscular pathology</t>
  </si>
  <si>
    <t>A concise guide to nuclear medicine</t>
  </si>
  <si>
    <t>A guide to pediatric aesthesia</t>
  </si>
  <si>
    <t>A journey towards patient-centered healthcare quality</t>
  </si>
  <si>
    <t>A practical approach to Asian rhinoplasty</t>
  </si>
  <si>
    <t>A practical guide to supporting people with epilepsy</t>
  </si>
  <si>
    <t>A step-by-step guide to conducting an integrative review</t>
  </si>
  <si>
    <t>Absolute addiction psychiatry review</t>
  </si>
  <si>
    <t>Absolute rheumatology review</t>
  </si>
  <si>
    <t>Acetabular fractures in older patients</t>
  </si>
  <si>
    <t>Acid-base disorders</t>
  </si>
  <si>
    <t>Acute kidney injury and regenerative medicine</t>
  </si>
  <si>
    <t>Acute neuro care</t>
  </si>
  <si>
    <t>Adipocytic, vascular and skeletal muscle tumors</t>
  </si>
  <si>
    <t>Adolescent nutrition</t>
  </si>
  <si>
    <t>Adolescent suicide and self-injury</t>
  </si>
  <si>
    <t>Adult craniopharyngiomas</t>
  </si>
  <si>
    <t>Advanced application of arthroscopy</t>
  </si>
  <si>
    <t>Advanced ERCP for complicated and refractory biliary and pancreatic diseases</t>
  </si>
  <si>
    <t>Advanced practice and leadership in radiology nursing</t>
  </si>
  <si>
    <t>Advanced practice nursing leadership</t>
  </si>
  <si>
    <t>Advances in ocular imaging in glaucoma</t>
  </si>
  <si>
    <t>Advances in periodontal surgery</t>
  </si>
  <si>
    <t>Advances in PET</t>
  </si>
  <si>
    <t>Aesthetic applications of intense pulsed light</t>
  </si>
  <si>
    <t>Aesthetic procedures</t>
  </si>
  <si>
    <t>Aesthetic vaginal plastic surgery</t>
  </si>
  <si>
    <t>Alcohol and tobacco</t>
  </si>
  <si>
    <t>Alice in Wonderland syndrome</t>
  </si>
  <si>
    <t>All around the nose</t>
  </si>
  <si>
    <t>Allergy and immunotoxicology in occupational health</t>
  </si>
  <si>
    <t>Alveolar distraction osteogenesis</t>
  </si>
  <si>
    <t>Analysis of catastrophes and their public health consequences</t>
  </si>
  <si>
    <t>Anaphylaxis</t>
  </si>
  <si>
    <t>Anesthesia in thoracic surgery</t>
  </si>
  <si>
    <t>Ankle joint arthroscopy</t>
  </si>
  <si>
    <t>Anophthalmia</t>
  </si>
  <si>
    <t>Anorectal physiology</t>
  </si>
  <si>
    <t>Antiarrhythmic drugs</t>
  </si>
  <si>
    <t>Anti-neutrophil cytoplasmic antibody (ANCA) associated vasculitis</t>
  </si>
  <si>
    <t>Anti-semitism and psychiatry</t>
  </si>
  <si>
    <t>App use and patient empowerment in diabetes self-management</t>
  </si>
  <si>
    <t>Articular cartilage of the knee</t>
  </si>
  <si>
    <t>Artificial ventilation</t>
  </si>
  <si>
    <t>Aspiration pneumonia</t>
  </si>
  <si>
    <t>Atlas of adult congenital heart surgery</t>
  </si>
  <si>
    <t>Atlas of black skin</t>
  </si>
  <si>
    <t>Atlas of breast surgery</t>
  </si>
  <si>
    <t>Atlas of cleft lip and palate &amp; facial deformity surgery</t>
  </si>
  <si>
    <t>Atlas of clinical cases on brain tumor imaging</t>
  </si>
  <si>
    <t>Atlas of craniopharyngioma</t>
  </si>
  <si>
    <t>Atlas of cutaneous branch territories for the diagnosis of neuropathic pain</t>
  </si>
  <si>
    <t>Atlas of cytopathology and radiology</t>
  </si>
  <si>
    <t>Atlas of dermatoscopy cases</t>
  </si>
  <si>
    <t>Atlas of diagnostic and predictive histopathology</t>
  </si>
  <si>
    <t>Atlas of difficult gynecological surgery</t>
  </si>
  <si>
    <t>Atlas of emergency neurovascular imaging</t>
  </si>
  <si>
    <t>Atlas of high-resolution manometry, impedance, and pH monitoring</t>
  </si>
  <si>
    <t>Atlas of human semen examination</t>
  </si>
  <si>
    <t>Atlas of hysteroscopy</t>
  </si>
  <si>
    <t>Atlas of lasers and lights in dermatology</t>
  </si>
  <si>
    <t>Atlas of lymphatic system in cancer</t>
  </si>
  <si>
    <t>Atlas of lymphoscintigraphy and sentinal node mapping</t>
  </si>
  <si>
    <t>Atlas of non-invasive imaging in cardiac anatomy</t>
  </si>
  <si>
    <t>Atlas of operative maxillofacial trauma surgery</t>
  </si>
  <si>
    <t>Atlas of operative techniques in primary cleft lip and palate repair</t>
  </si>
  <si>
    <t>Atlas of optical coherence tomography for glaucoma</t>
  </si>
  <si>
    <t>Atlas of paediatric surgical imaging</t>
  </si>
  <si>
    <t>Atlas of parathyroid imaging and pathology</t>
  </si>
  <si>
    <t>Atlas of parathyroid surgery</t>
  </si>
  <si>
    <t>Atlas of pathologic myopia</t>
  </si>
  <si>
    <t>Atlas of peculiar and common testicular and paratesticular tumors</t>
  </si>
  <si>
    <t>Atlas of pediatric CTA of coronary artery anomalies</t>
  </si>
  <si>
    <t>Atlas of pediatric surgery</t>
  </si>
  <si>
    <t>Atlas of response to immunotherapy</t>
  </si>
  <si>
    <t>Atlas of surgical therapy for migraine and tension-type headache</t>
  </si>
  <si>
    <t>Atlas of thymic pathology</t>
  </si>
  <si>
    <t>Atlas of thyroid cytopathology on liquid-based preparations</t>
  </si>
  <si>
    <t>Atlas of trauma</t>
  </si>
  <si>
    <t>Atrophic rhinitis</t>
  </si>
  <si>
    <t>Augmentation mastopexy</t>
  </si>
  <si>
    <t>Augmenting human manipulation abilities with supernumerary robotic limbs</t>
  </si>
  <si>
    <t>Avoiding and managing complications in cosmetic oculofacial surgery</t>
  </si>
  <si>
    <t>Bariatric psychology and psychiatry</t>
  </si>
  <si>
    <t>Basal cell carcinoma</t>
  </si>
  <si>
    <t>Basic electrocardiography</t>
  </si>
  <si>
    <t>Basic exercise physiology</t>
  </si>
  <si>
    <t>Basketball sports medicine and science</t>
  </si>
  <si>
    <t>Behcet syndrome</t>
  </si>
  <si>
    <t>Best practices of apheresis in hematopoietic cell transplantation</t>
  </si>
  <si>
    <t>Biochemistry for anesthesiologists and intensivists</t>
  </si>
  <si>
    <t>Bioethical controversies in pediatric cardiology and cardiac surgery</t>
  </si>
  <si>
    <t>Biofilm, pilonidal cysts and sinuses</t>
  </si>
  <si>
    <t>Biomarkers in periodontal health and disease</t>
  </si>
  <si>
    <t>Blacks in medicine</t>
  </si>
  <si>
    <t>Bone marrow biopsy pathology</t>
  </si>
  <si>
    <t>Bone tumor imaging</t>
  </si>
  <si>
    <t>Brain and art</t>
  </si>
  <si>
    <t>Brainstem tumors</t>
  </si>
  <si>
    <t>Breast cancer in young women</t>
  </si>
  <si>
    <t>Breast imaging essentials</t>
  </si>
  <si>
    <t>Breast MRI for high-risk screening</t>
  </si>
  <si>
    <t>Breast pathology in clinical practice</t>
  </si>
  <si>
    <t>Breast reconstruction</t>
  </si>
  <si>
    <t>Breath odors</t>
  </si>
  <si>
    <t>Bringing leadership to life in health</t>
  </si>
  <si>
    <t>Bronchial branch tracing</t>
  </si>
  <si>
    <t>Budd-chiari syndrome</t>
  </si>
  <si>
    <t>Building a clinical practice</t>
  </si>
  <si>
    <t>Burn and trauma associated lung injury</t>
  </si>
  <si>
    <t>Burnout in women physicians</t>
  </si>
  <si>
    <t>Burns, infections and wound management</t>
  </si>
  <si>
    <t>Cancer</t>
  </si>
  <si>
    <t>Cancer immunology</t>
  </si>
  <si>
    <t>Cancer regional therapy</t>
  </si>
  <si>
    <t>Cancer rehabilitation</t>
  </si>
  <si>
    <t>Cannabis in medicine</t>
  </si>
  <si>
    <t>Cardiac considerations in chronic lung disease</t>
  </si>
  <si>
    <t>Cardiac CT</t>
  </si>
  <si>
    <t>Cardiac electrophysiology</t>
  </si>
  <si>
    <t>Cardiac magnetic resonance atlas</t>
  </si>
  <si>
    <t>Cardiac repolarization</t>
  </si>
  <si>
    <t>Cardiac surgery</t>
  </si>
  <si>
    <t>Cardiorenal syndrome in heart failure</t>
  </si>
  <si>
    <t>Cardiovascular calcification and bone mineralization</t>
  </si>
  <si>
    <t>Cardiovascular OCT imaging</t>
  </si>
  <si>
    <t>Caring for Latinxs with dementia in a globalized world</t>
  </si>
  <si>
    <t>Carotid artery disease</t>
  </si>
  <si>
    <t>Case studies in emergency medicine</t>
  </si>
  <si>
    <t>Case studies in society, religion, and bioethics</t>
  </si>
  <si>
    <t>Casebook of traumatic injury prevention</t>
  </si>
  <si>
    <t>Central nervous system metastases</t>
  </si>
  <si>
    <t>Challenging arterial reconstructions</t>
  </si>
  <si>
    <t>Child sexual abuse</t>
  </si>
  <si>
    <t>Child, adolescent and family refugee mental health</t>
  </si>
  <si>
    <t>Childhood trauma in mental disorders</t>
  </si>
  <si>
    <t>Children's palliative care</t>
  </si>
  <si>
    <t>Chiropractic</t>
  </si>
  <si>
    <t>Cholangioscopy</t>
  </si>
  <si>
    <t>Choroidal neovascularization</t>
  </si>
  <si>
    <t>Chronic kidney disease</t>
  </si>
  <si>
    <t>Circadian rhythm sleep-wake disorders</t>
  </si>
  <si>
    <t>Clinical biomechanics and its implications on diabetic foot</t>
  </si>
  <si>
    <t>Clinical cardiogenetics</t>
  </si>
  <si>
    <t>Clinical care for homeless, runaway and refugee youth</t>
  </si>
  <si>
    <t>Clinical cases in chronic thromboembolic pulmonary hypertension</t>
  </si>
  <si>
    <t>Clinical cases in dermatopathology</t>
  </si>
  <si>
    <t>Clinical cases in dermoscopy of skin cancers</t>
  </si>
  <si>
    <t>Clinical cases in disorders of melanocytes</t>
  </si>
  <si>
    <t>Clinical cases in melanoma</t>
  </si>
  <si>
    <t>Clinical cases in pigmentary disorders</t>
  </si>
  <si>
    <t>Clinical cases in right heart failure</t>
  </si>
  <si>
    <t>Clinical child neurology</t>
  </si>
  <si>
    <t>Clinical companion in nephrology</t>
  </si>
  <si>
    <t>Clinical decision making in colorectal surgery</t>
  </si>
  <si>
    <t>Clinical evoked potentials</t>
  </si>
  <si>
    <t>Clinical forensic medicine</t>
  </si>
  <si>
    <t>Clinical handbook of anxiety disorders</t>
  </si>
  <si>
    <t>Clinical infectious diseases study guide</t>
  </si>
  <si>
    <t>Clinical insights and examination techniques in ophthalmology</t>
  </si>
  <si>
    <t>Clinical management of bowel endometriosis</t>
  </si>
  <si>
    <t>Clinical manual of dermatology</t>
  </si>
  <si>
    <t>Clinical neuroimmunology</t>
  </si>
  <si>
    <t>Clinical nuclear medicine</t>
  </si>
  <si>
    <t>Clinical nuclear medicine neuroimaging</t>
  </si>
  <si>
    <t>Clinical practice of medical mycology in Asia</t>
  </si>
  <si>
    <t>Clinical synopsis of COVID-19</t>
  </si>
  <si>
    <t>Clinical thoracic anesthesia</t>
  </si>
  <si>
    <t>Clinical trials</t>
  </si>
  <si>
    <t>Clinical vision science</t>
  </si>
  <si>
    <t>Clinical xenotransplantation</t>
  </si>
  <si>
    <t>Clostridium difficile infection in long-term care facilities</t>
  </si>
  <si>
    <t>Cluster headache and other trigeminal autonomic cephalgias</t>
  </si>
  <si>
    <t>Collaborative development for the prevention of occupational accidents and diseases</t>
  </si>
  <si>
    <t>Color and appearance in dentistry</t>
  </si>
  <si>
    <t>Color atlas of head and neck surgery</t>
  </si>
  <si>
    <t>Colorectal cancer liver metastases</t>
  </si>
  <si>
    <t>Common surgeries made easy</t>
  </si>
  <si>
    <t>Communicating about risks and safe use of medicines</t>
  </si>
  <si>
    <t>Compelling ethical challenges in critical care and emergency medicine</t>
  </si>
  <si>
    <t>Complex dental implant complications</t>
  </si>
  <si>
    <t>Complex systems in medicine</t>
  </si>
  <si>
    <t>Complications in arthroscopic shoulder surgery</t>
  </si>
  <si>
    <t>Complications in cranio-maxillofacial and oral surgery</t>
  </si>
  <si>
    <t>Complications in Uveitis</t>
  </si>
  <si>
    <t>Complications of surgery for male urinary and fecal incontinence</t>
  </si>
  <si>
    <t>Comprehensive healthcare simulation</t>
  </si>
  <si>
    <t>Comprehensive treatment of knee osteoarthritis</t>
  </si>
  <si>
    <t>Compression sutures for critical hemorrhage during cesarean section</t>
  </si>
  <si>
    <t>Compressive neuropathies of the upper extremity</t>
  </si>
  <si>
    <t>Computed tomography</t>
  </si>
  <si>
    <t>Concussion management for primary care</t>
  </si>
  <si>
    <t>Congenital cystic lung disease</t>
  </si>
  <si>
    <t>Controversies in radiation oncology</t>
  </si>
  <si>
    <t>Cosmetic patient selection and psychosocial background</t>
  </si>
  <si>
    <t>Cough</t>
  </si>
  <si>
    <t>Covid-19 airway management and ventilation strategy for critically ill older patients</t>
  </si>
  <si>
    <t>Creating a lifestyle medicine center</t>
  </si>
  <si>
    <t>Critical care administration</t>
  </si>
  <si>
    <t>Critical care of children with heart disease</t>
  </si>
  <si>
    <t>Cultural differences and the practice of sexual medicine</t>
  </si>
  <si>
    <t>Culture, environment and health in the Yucatan Peninsula</t>
  </si>
  <si>
    <t>Current advances in ophthalmic technology</t>
  </si>
  <si>
    <t>Current and emerging trends in aging and work</t>
  </si>
  <si>
    <t>Current concepts in ophthalmology</t>
  </si>
  <si>
    <t>Current immunotherapeutic strategies in cancer</t>
  </si>
  <si>
    <t>Current trend and techniques of percutaneous coronary intervention for chronic total occlusion</t>
  </si>
  <si>
    <t>Current trends and concerns in infectious diseases</t>
  </si>
  <si>
    <t>Cutaneous disorders of pregnancy</t>
  </si>
  <si>
    <t>Cystic fibrosis</t>
  </si>
  <si>
    <t>Cystic fibrosis in primary care</t>
  </si>
  <si>
    <t>Damage control resuscitation</t>
  </si>
  <si>
    <t>Damage-associated molecular patterns in human diseases.</t>
  </si>
  <si>
    <t>Decision support system for the location of healthcare facilities</t>
  </si>
  <si>
    <t>Decoding cardiac electrophysiology</t>
  </si>
  <si>
    <t>Delirium</t>
  </si>
  <si>
    <t>Delivering superior health and wellness management with IoT and analytics</t>
  </si>
  <si>
    <t>Dementia and chronic disease</t>
  </si>
  <si>
    <t>Dental implant treatment in medically compromised patients</t>
  </si>
  <si>
    <t>Dermatological manual of outdoor hazards</t>
  </si>
  <si>
    <t>Developing and utilizing digital technology in healthcare for assessment and monitoring</t>
  </si>
  <si>
    <t>Developing medical apps and mHealth interventions</t>
  </si>
  <si>
    <t>Diabetic neuropathy and clinical practice</t>
  </si>
  <si>
    <t>Diagnosing and caring for the child with autism spectrum disorder</t>
  </si>
  <si>
    <t>Diagnosis and management of autoimmune hepatitis</t>
  </si>
  <si>
    <t>Diagnosis and management of myelodysplastic syndromes</t>
  </si>
  <si>
    <t>Diagnosis of musculoskeletal tumors and tumor-like conditions</t>
  </si>
  <si>
    <t>Diagnostic imaging in head and neck cancer</t>
  </si>
  <si>
    <t>Diagnostic imaging of Novel Coronavirus pneumonia</t>
  </si>
  <si>
    <t>Diagnostic pathology of hematopoietic disorders of spleen and liver</t>
  </si>
  <si>
    <t>Diagnostic radiology of the rheumatic diseases</t>
  </si>
  <si>
    <t>Diagnostic thoracic pathology</t>
  </si>
  <si>
    <t>Difficult decisions in thoracic surgery</t>
  </si>
  <si>
    <t>Difficult to treat asthma</t>
  </si>
  <si>
    <t>Digital health entrepreneurship</t>
  </si>
  <si>
    <t>Digital health in focus of predictive, preventive and personalised medicine</t>
  </si>
  <si>
    <t>Dimensions on nursing teaching and learning</t>
  </si>
  <si>
    <t>Diminished ovarian reserve and assisted reproductive technologies</t>
  </si>
  <si>
    <t>Disability as diversity</t>
  </si>
  <si>
    <t>Diseases of the gallbladder</t>
  </si>
  <si>
    <t>Disruptive innovation through digital transformation</t>
  </si>
  <si>
    <t>Domestic violence in health contexts</t>
  </si>
  <si>
    <t>Donation after circulatory death (DCD) liver transplantation</t>
  </si>
  <si>
    <t>ECG interpretation</t>
  </si>
  <si>
    <t>Echocardiography in ICU</t>
  </si>
  <si>
    <t>Effective medical communication</t>
  </si>
  <si>
    <t>Elbow arthroplasty</t>
  </si>
  <si>
    <t>Electrocardiography in veterinary medicine</t>
  </si>
  <si>
    <t>Electrocardiography of inherited arrhythmias and cardiomyopathies</t>
  </si>
  <si>
    <t>Emergency department critical care</t>
  </si>
  <si>
    <t>Emergency imaging of pregnant patients</t>
  </si>
  <si>
    <t>Emergency surgery in obese patients</t>
  </si>
  <si>
    <t>Emerging therapies in periodontics</t>
  </si>
  <si>
    <t>Emerging topics and controversies in neonatology</t>
  </si>
  <si>
    <t>Emotions and the right side of the brain</t>
  </si>
  <si>
    <t>Endocrine pathophysiology</t>
  </si>
  <si>
    <t>Endocrinology of physical activity and sport</t>
  </si>
  <si>
    <t>Endometrial gene expression</t>
  </si>
  <si>
    <t>Endometriosis in adolescents</t>
  </si>
  <si>
    <t>Endoscopic diagnosis of esophageal carcinoma for ESD</t>
  </si>
  <si>
    <t>Endoscopic management of colorectal T1(SM) carcinoma</t>
  </si>
  <si>
    <t>Endoscopic procedures on the spine</t>
  </si>
  <si>
    <t>Endoscopic third ventriculostomy</t>
  </si>
  <si>
    <t>Endoscopic treatment strategy for upper GI tract neoplasms</t>
  </si>
  <si>
    <t>Endotherapy in biliopancreatic diseases</t>
  </si>
  <si>
    <t>Endovascular abdominal aortic repair-endoleak treatment</t>
  </si>
  <si>
    <t>Endovascular resuscitation and trauma management</t>
  </si>
  <si>
    <t>Enhanced recovery after surgery</t>
  </si>
  <si>
    <t>Enhancing patient engagement in pulmonary healthcare</t>
  </si>
  <si>
    <t>Epicardial adipose tissue</t>
  </si>
  <si>
    <t>Epidural technique in obstetric anesthesia</t>
  </si>
  <si>
    <t>Errors in imaging</t>
  </si>
  <si>
    <t>Esophageal cancer</t>
  </si>
  <si>
    <t>Esophageal squamous cell carcinoma</t>
  </si>
  <si>
    <t>Essential biomechanics for orthopedic trauma</t>
  </si>
  <si>
    <t>Essentials of endocrinology and metabolism</t>
  </si>
  <si>
    <t>Essentials of neurosurgical anesthesia &amp; critical care</t>
  </si>
  <si>
    <t>ESSKA instructional course lecture book</t>
  </si>
  <si>
    <t>Esthetic oral rehabilitation with veneers</t>
  </si>
  <si>
    <t>Ethical issues in clinical forensic psychiatry</t>
  </si>
  <si>
    <t>Ethical issues in pediatric hematology/oncology</t>
  </si>
  <si>
    <t>Evaluating international public health issues</t>
  </si>
  <si>
    <t>Evaluation and management of chronic pain for primary care</t>
  </si>
  <si>
    <t>Evaluation and management of dysphagia</t>
  </si>
  <si>
    <t>Evaluation and management of liver masses</t>
  </si>
  <si>
    <t>Evidence-based critical care</t>
  </si>
  <si>
    <t>Evidence-based podiatry</t>
  </si>
  <si>
    <t>Exercise oncology</t>
  </si>
  <si>
    <t>Exertional heat illness</t>
  </si>
  <si>
    <t>Extemporaneous ophthalmic preparations</t>
  </si>
  <si>
    <t>External carotid artery</t>
  </si>
  <si>
    <t>Eyelid and conjunctival tumors</t>
  </si>
  <si>
    <t>Faith community nursing</t>
  </si>
  <si>
    <t>Falls and cognition in older persons</t>
  </si>
  <si>
    <t>Female pelvic surgery</t>
  </si>
  <si>
    <t>Female urinary tract infections in clinical practice</t>
  </si>
  <si>
    <t>Fertility challenges and solutions in women with cancer</t>
  </si>
  <si>
    <t>Fertility preservation in oncological and non-oncological diseases</t>
  </si>
  <si>
    <t>Fetal and neonatal eye pathology</t>
  </si>
  <si>
    <t>Fine needle aspiration cytology</t>
  </si>
  <si>
    <t>fMRI</t>
  </si>
  <si>
    <t>Follicular lymphoma</t>
  </si>
  <si>
    <t>Follicular lymphoma and mantle cell lymphoma</t>
  </si>
  <si>
    <t>Foregut surgery</t>
  </si>
  <si>
    <t>Foundations of corneal disease</t>
  </si>
  <si>
    <t>Fracture reduction and fixation techniques</t>
  </si>
  <si>
    <t>Fractures and dislocations of the talus and calcaneus</t>
  </si>
  <si>
    <t>Frailty and sarcopenia in cirrhosis</t>
  </si>
  <si>
    <t>Free flaps in head and neck reconstruction</t>
  </si>
  <si>
    <t>From aspirin to Viagra</t>
  </si>
  <si>
    <t>Frontiers in orthopedic biomechanics</t>
  </si>
  <si>
    <t>Functional aesthetic dentistry</t>
  </si>
  <si>
    <t>Fundamentals and clinics of deep brain stimulation</t>
  </si>
  <si>
    <t>Fundamentals in ophthalmic practice</t>
  </si>
  <si>
    <t>Gastric bypass</t>
  </si>
  <si>
    <t>Gastrointestinal interventional endoscopy</t>
  </si>
  <si>
    <t>Gastroparesis</t>
  </si>
  <si>
    <t>Gender confirmation surgery</t>
  </si>
  <si>
    <t>Genetics of male infertility</t>
  </si>
  <si>
    <t>Genomic medicine</t>
  </si>
  <si>
    <t>Genomics of pain and co-morbid symptoms</t>
  </si>
  <si>
    <t>Geriatric practice</t>
  </si>
  <si>
    <t>Gerodontology essentials for health care professionals</t>
  </si>
  <si>
    <t>Glioma imaging</t>
  </si>
  <si>
    <t>Global climate change, population displacement, and public health</t>
  </si>
  <si>
    <t>Global orthopedics</t>
  </si>
  <si>
    <t>Glucose sensor use in children and adolescents</t>
  </si>
  <si>
    <t>Guide to pediatric urology and surgery in clinical practice</t>
  </si>
  <si>
    <t>Guide to the inpatient pain consult</t>
  </si>
  <si>
    <t>Gymnastics medicine</t>
  </si>
  <si>
    <t>Gynecology</t>
  </si>
  <si>
    <t>Hair and scalp treatments</t>
  </si>
  <si>
    <t>Hair transplant surgery and platelet rich plasma</t>
  </si>
  <si>
    <t>Handbook of burns.</t>
  </si>
  <si>
    <t>Handbook of clinical diagnostics</t>
  </si>
  <si>
    <t>Handbook of inpatient cardiology</t>
  </si>
  <si>
    <t>Handbook of inpatient endocrinology</t>
  </si>
  <si>
    <t>Handbook of lower extremity reconstruction</t>
  </si>
  <si>
    <t>Handbook of renal biopsy pathology</t>
  </si>
  <si>
    <t>Havana syndrome</t>
  </si>
  <si>
    <t>Head and neck cancer</t>
  </si>
  <si>
    <t>Health disparities in allergic diseases</t>
  </si>
  <si>
    <t>Health impacts of developmental exposure to environmental chemicals</t>
  </si>
  <si>
    <t>Health policy and systems responses to forced migration</t>
  </si>
  <si>
    <t>Health services research</t>
  </si>
  <si>
    <t>Heart rhythm disorders</t>
  </si>
  <si>
    <t>Heart valve disease</t>
  </si>
  <si>
    <t>Hematology in the adolecent female</t>
  </si>
  <si>
    <t>Herbal medicine in India</t>
  </si>
  <si>
    <t>Hereditary chorioretinal disorders</t>
  </si>
  <si>
    <t>High resolution and high definition anorectal manometry</t>
  </si>
  <si>
    <t>Highly infectious diseases in critical care</t>
  </si>
  <si>
    <t>Hip dysplasia</t>
  </si>
  <si>
    <t>Hip preservation surgery</t>
  </si>
  <si>
    <t>Histopathology reporting</t>
  </si>
  <si>
    <t>Historical foundations of liver surgery</t>
  </si>
  <si>
    <t>HIV transmission</t>
  </si>
  <si>
    <t>HIV/AIDS in China</t>
  </si>
  <si>
    <t>Hodgkin lymphoma</t>
  </si>
  <si>
    <t>Home blood pressure monitoring</t>
  </si>
  <si>
    <t>Home-based medical care for older adults</t>
  </si>
  <si>
    <t>Hospital-based dermatopathology</t>
  </si>
  <si>
    <t>How to perform a systematic literature review</t>
  </si>
  <si>
    <t>Human factors in surgery</t>
  </si>
  <si>
    <t>Humanism and resilience in residency training</t>
  </si>
  <si>
    <t>Hyperbaric oxygenation therapy</t>
  </si>
  <si>
    <t>Hypoparathyroidism</t>
  </si>
  <si>
    <t>Hypotensive syndromes in geriatric patients</t>
  </si>
  <si>
    <t>ICU protocols</t>
  </si>
  <si>
    <t>Illustrated abdominal surgery</t>
  </si>
  <si>
    <t>Image guided dermatologic treatments</t>
  </si>
  <si>
    <t>Image-guided interventions in oncology</t>
  </si>
  <si>
    <t>Image-guided laser ablation</t>
  </si>
  <si>
    <t>Imaging and interventional radiology for radiation oncology</t>
  </si>
  <si>
    <t>Imaging gliomas after treatment</t>
  </si>
  <si>
    <t>Imaging in pediatric pulmonology</t>
  </si>
  <si>
    <t>Imaging in peripheral arterial disease</t>
  </si>
  <si>
    <t>Imaging of trabecular microfracture and bone marrow edema and hemorrhage</t>
  </si>
  <si>
    <t>Imaging techniques in dental radiology</t>
  </si>
  <si>
    <t>Immunohematology and blood banking</t>
  </si>
  <si>
    <t>Improving outcomes in oral cancer</t>
  </si>
  <si>
    <t>Improving use of medicines and medical tests in primary care</t>
  </si>
  <si>
    <t>India's Mental Healthcare Act, 2017</t>
  </si>
  <si>
    <t>Indoor environmental quality and health risk toward healthier environment for all</t>
  </si>
  <si>
    <t>Infant safe sleep</t>
  </si>
  <si>
    <t>Infection control in primary dental care</t>
  </si>
  <si>
    <t>Infection control in the dental office</t>
  </si>
  <si>
    <t>Infections of cardiac implantable devices</t>
  </si>
  <si>
    <t>Infectious diseases in the intensive care unit</t>
  </si>
  <si>
    <t>Inflammatory and infectious ocular disorders</t>
  </si>
  <si>
    <t>Informatics education in healthcare</t>
  </si>
  <si>
    <t>Injection-induced breast siliconomas</t>
  </si>
  <si>
    <t>Injury and health risk management in sports</t>
  </si>
  <si>
    <t>Innovations in endoscopic ear surgery</t>
  </si>
  <si>
    <t>Insulin resistance</t>
  </si>
  <si>
    <t>Integrative and functional medical nutrition therapy</t>
  </si>
  <si>
    <t>Integrative medicine for vulnerable populations</t>
  </si>
  <si>
    <t>Integrative ophthalmology</t>
  </si>
  <si>
    <t>Intercultural psychotherapy</t>
  </si>
  <si>
    <t>Interventional pain</t>
  </si>
  <si>
    <t>Interventional ultrasound of the breast</t>
  </si>
  <si>
    <t>Intragastric balloon for weight management</t>
  </si>
  <si>
    <t>Intraocular tumors</t>
  </si>
  <si>
    <t>Introduction to endocrinology</t>
  </si>
  <si>
    <t>Kidney cancer</t>
  </si>
  <si>
    <t>Kidney disease in the cardiac catheterization laboratory</t>
  </si>
  <si>
    <t>Kidney transplantation in sensitized patients</t>
  </si>
  <si>
    <t>Klinefelter's syndrome</t>
  </si>
  <si>
    <t>Labour room emergencies</t>
  </si>
  <si>
    <t>Laparoscopic anatomy of the pelvic floor</t>
  </si>
  <si>
    <t>Laparoscopic and robotic surgery in urology</t>
  </si>
  <si>
    <t>Laparoscopic colectomy</t>
  </si>
  <si>
    <t>Laryngopharyngeal and gastroesophageal reflux</t>
  </si>
  <si>
    <t>Laser management of scars</t>
  </si>
  <si>
    <t>Lasers in oral and maxillofacial surgery</t>
  </si>
  <si>
    <t>Latinx farmworkers in the eastern United States</t>
  </si>
  <si>
    <t>Legg-Calve-Perthes disease</t>
  </si>
  <si>
    <t>Liver diseases</t>
  </si>
  <si>
    <t>Liver elastography</t>
  </si>
  <si>
    <t>Liver failure</t>
  </si>
  <si>
    <t>Liver transplantation and hepatobiliary surgery</t>
  </si>
  <si>
    <t>Local wound care for dermatologists</t>
  </si>
  <si>
    <t>Lower limb deformities</t>
  </si>
  <si>
    <t>Lower urinary tract symptoms in adults</t>
  </si>
  <si>
    <t>Lynch syndrome</t>
  </si>
  <si>
    <t>Macular disorders</t>
  </si>
  <si>
    <t>Macular surgery</t>
  </si>
  <si>
    <t>Male infertility</t>
  </si>
  <si>
    <t>Male osteoporosis</t>
  </si>
  <si>
    <t>Management of cardiac arrhythmias</t>
  </si>
  <si>
    <t>Management of endometrial cancer</t>
  </si>
  <si>
    <t>Management of gastroesophageal reflux disease</t>
  </si>
  <si>
    <t>Management of hereditary colorectal cancer</t>
  </si>
  <si>
    <t>Management of non-muscle invasive bladder cancer</t>
  </si>
  <si>
    <t>Management of orbito-zygomaticomaxillary fractures</t>
  </si>
  <si>
    <t>Management of severe traumatic brain injury</t>
  </si>
  <si>
    <t>Managing myositis</t>
  </si>
  <si>
    <t>Managing women's hyperandrogenism</t>
  </si>
  <si>
    <t>Manual of practice management for ambulatory surgery centers</t>
  </si>
  <si>
    <t>Manual of screeners for dementia</t>
  </si>
  <si>
    <t>Manual of vascular medicine</t>
  </si>
  <si>
    <t>Manual of vibration exercise and vibration therapy</t>
  </si>
  <si>
    <t>Massive and irreparable rotator cuff tears</t>
  </si>
  <si>
    <t>Mastocytosis</t>
  </si>
  <si>
    <t>MD aware</t>
  </si>
  <si>
    <t>Measurements in musculoskeletal radiology</t>
  </si>
  <si>
    <t>Mechanical support for heart failure</t>
  </si>
  <si>
    <t>Mechanisms of vascular disease</t>
  </si>
  <si>
    <t>Medical imaging and radiotherapy research</t>
  </si>
  <si>
    <t>Medical perspectives on human trafficking in adolescents</t>
  </si>
  <si>
    <t>Mental conditioning to perform common operations in general surgery training</t>
  </si>
  <si>
    <t>Mental health in the athlete</t>
  </si>
  <si>
    <t>Microcirculation</t>
  </si>
  <si>
    <t>Microcirculation in cardiovascular diseases</t>
  </si>
  <si>
    <t>Micro-computed tomography (micro-CT) in medicine and engineering</t>
  </si>
  <si>
    <t>Mind and brain</t>
  </si>
  <si>
    <t>Minimally invasive aesthetic procedures</t>
  </si>
  <si>
    <t>Minimally invasive and robotic-assisted surgery in pediatric urology</t>
  </si>
  <si>
    <t>Minimally invasive surgery for chronic pain management</t>
  </si>
  <si>
    <t>Minimally invasive surgical techniques for cancers of the gastrointestinal tract</t>
  </si>
  <si>
    <t>Minimally invasive urology</t>
  </si>
  <si>
    <t>Models of emergency psychiatric services that work</t>
  </si>
  <si>
    <t>Moderate sedation and emergency medicine for periodontists</t>
  </si>
  <si>
    <t>Modern operative dentistry</t>
  </si>
  <si>
    <t>Molar incisor hypomineralization</t>
  </si>
  <si>
    <t>Molecular imaging in oncology</t>
  </si>
  <si>
    <t>Molecular targeted radiosensitizers</t>
  </si>
  <si>
    <t>Movement disorders phenomenology</t>
  </si>
  <si>
    <t>MRI of the rheumatic spine</t>
  </si>
  <si>
    <t>MRI of the spine</t>
  </si>
  <si>
    <t>MRI of the temporomandibular joint</t>
  </si>
  <si>
    <t>Mucocutaneous manifestations of HIV/AIDS</t>
  </si>
  <si>
    <t>Multidisciplinary approach to neurofibromatosis type 1</t>
  </si>
  <si>
    <t>Multidisciplinary management of pediatric voice and swallowing disorders</t>
  </si>
  <si>
    <t>Multimodality imaging for cardiac valvular interventions.</t>
  </si>
  <si>
    <t>Multiple choice questions in regional anaesthesia</t>
  </si>
  <si>
    <t>Musculoskeletal infections</t>
  </si>
  <si>
    <t>Musculoskeletal MRI</t>
  </si>
  <si>
    <t>Myocarditis</t>
  </si>
  <si>
    <t>NAFLD and NASH</t>
  </si>
  <si>
    <t>Nanoparticles and their biomedical applications</t>
  </si>
  <si>
    <t>Nanoparticles in medicine</t>
  </si>
  <si>
    <t>Navigation assisted robotics in spine and trauma surgery</t>
  </si>
  <si>
    <t>Neonatal palliative care for nurses</t>
  </si>
  <si>
    <t>Neuroblastoma</t>
  </si>
  <si>
    <t>Neurocritical care informatics</t>
  </si>
  <si>
    <t>Neuroethics and nonhuman animals</t>
  </si>
  <si>
    <t>Neuroimaging in schizophrenia</t>
  </si>
  <si>
    <t>Neuroimaging techniques in clinical practice</t>
  </si>
  <si>
    <t>Neurointensive care unit</t>
  </si>
  <si>
    <t>Neurologic and neurodegenerative diseases of the larynx</t>
  </si>
  <si>
    <t>Neurological emergencies</t>
  </si>
  <si>
    <t>Neuromodulation in headache and facial pain management</t>
  </si>
  <si>
    <t>Neuromuscular urgencies and emergencies</t>
  </si>
  <si>
    <t>Neuro-ophthalmic disorders</t>
  </si>
  <si>
    <t>Neuropathology of brain tumors with radiologic correlates</t>
  </si>
  <si>
    <t>New and emerging issues in Latinx health</t>
  </si>
  <si>
    <t>New directions in psychiatry</t>
  </si>
  <si>
    <t>New treatment modalities in rectal cancer</t>
  </si>
  <si>
    <t>Nitrous oxide in pediatric dentistry</t>
  </si>
  <si>
    <t>Non invasive brain stimulation in psychiatry and clinical neurosciences</t>
  </si>
  <si>
    <t>Non-alcoholic fatty liver disease</t>
  </si>
  <si>
    <t>Noninvasive ventilation in sleep medicine and pulmonary critical care</t>
  </si>
  <si>
    <t>Non-melanoma skin cancer and cutaneous melanoma</t>
  </si>
  <si>
    <t>Normal and abnormal prepuce</t>
  </si>
  <si>
    <t>Novel therapeutics for rare lymphomas</t>
  </si>
  <si>
    <t>Nuclear medicine in infectious diseases</t>
  </si>
  <si>
    <t>Nursing ethics</t>
  </si>
  <si>
    <t>Nursing management of pediatric disaster</t>
  </si>
  <si>
    <t>Nursing older people with arthritis and other rheumatological conditions</t>
  </si>
  <si>
    <t>Nursing skills for children and young people's mental health</t>
  </si>
  <si>
    <t>Nutrition for healthy hair</t>
  </si>
  <si>
    <t>Nutrition in kidney disease</t>
  </si>
  <si>
    <t>Nutrition, fitness, and mindfulness</t>
  </si>
  <si>
    <t>Obstetric and gynecologic nephrology</t>
  </si>
  <si>
    <t>Obstetric anesthesia</t>
  </si>
  <si>
    <t>Obstetrics in family medicine</t>
  </si>
  <si>
    <t>Occupational cancers</t>
  </si>
  <si>
    <t>Occupational health ethics</t>
  </si>
  <si>
    <t>Occupational therapy for older people</t>
  </si>
  <si>
    <t>OCT and imaging in central nervous system diseases</t>
  </si>
  <si>
    <t>Oculoplastic surgery</t>
  </si>
  <si>
    <t>Oncological surgical pathology</t>
  </si>
  <si>
    <t>Oncology in the precision medicine era</t>
  </si>
  <si>
    <t>Oncoplastic breast surgery techniques for the general surgeon</t>
  </si>
  <si>
    <t>Operational and medical management of explosive and blast incidents</t>
  </si>
  <si>
    <t>Opioid therapy in infants, children, and adolescents</t>
  </si>
  <si>
    <t>OPLL</t>
  </si>
  <si>
    <t>Oral diagnosis</t>
  </si>
  <si>
    <t>Organizational neuroethics</t>
  </si>
  <si>
    <t>Orthodontics in obstructive sleep apnea patients</t>
  </si>
  <si>
    <t>Orthopedic care of patients with cerebral palsy</t>
  </si>
  <si>
    <t>Orthopedics of the upper and lower limb</t>
  </si>
  <si>
    <t>Osteogenesis imperfecta</t>
  </si>
  <si>
    <t>Osteoporosis</t>
  </si>
  <si>
    <t>Osteotomy about the knee</t>
  </si>
  <si>
    <t>Overtraining syndrome in athletes</t>
  </si>
  <si>
    <t>Pain management for clinicians</t>
  </si>
  <si>
    <t>Palliative skills for frontline clinicians</t>
  </si>
  <si>
    <t>Parathyroid glands in chronic kidney disease</t>
  </si>
  <si>
    <t>Partial extraction therapy in implant dentistry</t>
  </si>
  <si>
    <t>Passport to successful ICU discharge</t>
  </si>
  <si>
    <t>Patch testing and prick testing</t>
  </si>
  <si>
    <t>Patellofemoral pain, instability, and arthritis</t>
  </si>
  <si>
    <t>Pathology of childhood and adolescence</t>
  </si>
  <si>
    <t>Pathology of peritoneal metastases</t>
  </si>
  <si>
    <t>Pathology of sinonasal tumors and tumor-like lesions</t>
  </si>
  <si>
    <t>Patient-centered clinical care for African Americans</t>
  </si>
  <si>
    <t>Pediatric acute lymphoblastic leukemia</t>
  </si>
  <si>
    <t>Pediatric acute respiratory distress syndrome</t>
  </si>
  <si>
    <t>Pediatric autoimmunity and transplantation</t>
  </si>
  <si>
    <t>Pediatric bleeding disorders</t>
  </si>
  <si>
    <t>Pediatric board study guide</t>
  </si>
  <si>
    <t>Pediatric body MRI</t>
  </si>
  <si>
    <t>Pediatric cataract surgery and IOL implantation</t>
  </si>
  <si>
    <t>Pediatric food allergy</t>
  </si>
  <si>
    <t>Pediatric gender identity</t>
  </si>
  <si>
    <t>Pediatric gynecology</t>
  </si>
  <si>
    <t>Pediatric hematopoietic stem cell transplantation for pharmacists</t>
  </si>
  <si>
    <t>Pediatric musculoskeletal ultrasonography</t>
  </si>
  <si>
    <t>Pediatric oncology nursing</t>
  </si>
  <si>
    <t>Pediatric respiratory diseases</t>
  </si>
  <si>
    <t>Pediatric rhinosinusitis</t>
  </si>
  <si>
    <t>Pediatric surgery</t>
  </si>
  <si>
    <t>Pediatric ultrasound</t>
  </si>
  <si>
    <t>Percutaneous and non-fluoroscopical (PAN) procedure for structural heart disease</t>
  </si>
  <si>
    <t>Percutaneous nephrolithotomy</t>
  </si>
  <si>
    <t>Perinatal palliative care</t>
  </si>
  <si>
    <t>Periodic and non-periodic fevers</t>
  </si>
  <si>
    <t>Perioperative care of the orthopedic patient</t>
  </si>
  <si>
    <t>Perioperative fluid management</t>
  </si>
  <si>
    <t>Periorbital rejuvenation</t>
  </si>
  <si>
    <t>Personalized and precision medicine informatics</t>
  </si>
  <si>
    <t>Perspectives in performing arts medicine practice</t>
  </si>
  <si>
    <t>PET/CT for inflammatory diseases</t>
  </si>
  <si>
    <t>PET/CT in tuberculosis</t>
  </si>
  <si>
    <t>Pharmacy practice research methods</t>
  </si>
  <si>
    <t>Phase I oncology drug development</t>
  </si>
  <si>
    <t>Phoniatrics I</t>
  </si>
  <si>
    <t>Photography in clinical medicine</t>
  </si>
  <si>
    <t>Pick up and oocyte management</t>
  </si>
  <si>
    <t>Placement and retrieval of inferior vena cava filters</t>
  </si>
  <si>
    <t>Plastic and cosmetic surgery of the male breast</t>
  </si>
  <si>
    <t>Plastic and thoracic surgery, orthopedics and ophthalmology</t>
  </si>
  <si>
    <t>Pocket field guide for disaster health professionals</t>
  </si>
  <si>
    <t>Positive psychiatry, psychotherapy and psychology</t>
  </si>
  <si>
    <t>Post-cholecystectomy bile duct injury</t>
  </si>
  <si>
    <t>Posterior segment complications of cataract surgery</t>
  </si>
  <si>
    <t>Post-intensive care syndrome</t>
  </si>
  <si>
    <t>Postoperative imaging of sports injuries</t>
  </si>
  <si>
    <t>Practical aspects of cosmetic testing</t>
  </si>
  <si>
    <t>Practical cardiology</t>
  </si>
  <si>
    <t>Practical chronic pain management</t>
  </si>
  <si>
    <t>Practical cytopathology</t>
  </si>
  <si>
    <t>Practical guide to dermatology</t>
  </si>
  <si>
    <t>Practical guide to oral exams in obstetrics and gynecology</t>
  </si>
  <si>
    <t>Practical guide to patch testing</t>
  </si>
  <si>
    <t>Practical immunocytochemistry in diagnostic cytology</t>
  </si>
  <si>
    <t>Practical introduction to laser dermatology</t>
  </si>
  <si>
    <t>Practical lymph node and bone marrow pathology</t>
  </si>
  <si>
    <t>Practical preimplantation genetic testing</t>
  </si>
  <si>
    <t>Practical radiation oncology</t>
  </si>
  <si>
    <t>Practical trends in anesthesia and intensive care 2019</t>
  </si>
  <si>
    <t>Precise neurovascular anatomy for radical hysterectomy</t>
  </si>
  <si>
    <t>Precision anticoagulation medicine</t>
  </si>
  <si>
    <t>Precision in pulmonary, critical care, and sleep medicine</t>
  </si>
  <si>
    <t>Preconception health and care</t>
  </si>
  <si>
    <t>Prepare for the pediatric emergency medicine board examination</t>
  </si>
  <si>
    <t>Pressure injury, diabetes and negative pressure wound therapy</t>
  </si>
  <si>
    <t>Preterm labor and delivery</t>
  </si>
  <si>
    <t>Preventing occupational exposures to infectious disease in health care</t>
  </si>
  <si>
    <t>Prevention and management of acute and late toxicities in radiation oncology</t>
  </si>
  <si>
    <t>Prevention and rehabilitation of hamstring injuries</t>
  </si>
  <si>
    <t>Primary care of the solid organ transplant recipient</t>
  </si>
  <si>
    <t>Primary care procedures in women's health</t>
  </si>
  <si>
    <t>Primary care revisited</t>
  </si>
  <si>
    <t>Principles and choice of laser treament in dermatology</t>
  </si>
  <si>
    <t>Principles and practice of maternal critical care</t>
  </si>
  <si>
    <t>Principles of neurophysiological assessment, mapping, and monitoring</t>
  </si>
  <si>
    <t>Problem based learning discussions in neuroanesthesia and neurocritical care</t>
  </si>
  <si>
    <t>Promoting the health and well-being of people with learning disabilities</t>
  </si>
  <si>
    <t>Prostate MRI essentials</t>
  </si>
  <si>
    <t>Prostatic artery embolization</t>
  </si>
  <si>
    <t>Proton beam radiotherapy</t>
  </si>
  <si>
    <t>Psychosomatic medicine</t>
  </si>
  <si>
    <t>Psychotic disorders</t>
  </si>
  <si>
    <t>Public health informatics and information systems</t>
  </si>
  <si>
    <t>Pulmonary disease</t>
  </si>
  <si>
    <t>Pulmonary embolism</t>
  </si>
  <si>
    <t>Pulmonary hypertension</t>
  </si>
  <si>
    <t>Pulmonary pathology</t>
  </si>
  <si>
    <t>Quality measures</t>
  </si>
  <si>
    <t>Quality of life and person-centered care for older people</t>
  </si>
  <si>
    <t>Quick guide to anaphylaxis</t>
  </si>
  <si>
    <t>Quick guide to dermoscopy in laser and IPL treatments</t>
  </si>
  <si>
    <t>Radiology fundamentals</t>
  </si>
  <si>
    <t>Radiology in forensic medicine</t>
  </si>
  <si>
    <t>Radiopharmaceuticals</t>
  </si>
  <si>
    <t>Radiotherapy in managing brain metastases</t>
  </si>
  <si>
    <t>Rapid On-Site Evaluation (ROSE) in diagnostic interventional pulmonology.</t>
  </si>
  <si>
    <t>Rapid recovery in total joint arthroplasty</t>
  </si>
  <si>
    <t>Rare sarcomas</t>
  </si>
  <si>
    <t>Reading MRI of the prostate</t>
  </si>
  <si>
    <t>Recent advances in endometrial cancer</t>
  </si>
  <si>
    <t>Recent advances of sarcopenia and frailty in CKD</t>
  </si>
  <si>
    <t>Refugee health care</t>
  </si>
  <si>
    <t>Regenerative injections in sports medicine</t>
  </si>
  <si>
    <t>Regenerative medicine for spine and joint pain</t>
  </si>
  <si>
    <t>Rehabilitation interventions in the patient with obesity</t>
  </si>
  <si>
    <t>Renal cancer</t>
  </si>
  <si>
    <t>Renal mass biopsy</t>
  </si>
  <si>
    <t>Resources for optimal care of emergency surgery</t>
  </si>
  <si>
    <t>Rethinking rhinoplasty and facial surgery</t>
  </si>
  <si>
    <t>Retinal pigment epithelium in health and disease</t>
  </si>
  <si>
    <t>Retinal vascular disease</t>
  </si>
  <si>
    <t>Return on investment for healthcare quality improvement</t>
  </si>
  <si>
    <t>Revision surgery of the foot and ankle</t>
  </si>
  <si>
    <t>Revision total joint arthroplasty</t>
  </si>
  <si>
    <t>Revisional foregut surgery</t>
  </si>
  <si>
    <t>Rheumatic disease in geriatrics</t>
  </si>
  <si>
    <t>Risk assessment in oral health</t>
  </si>
  <si>
    <t>Risk factors for peri-implant diseases</t>
  </si>
  <si>
    <t>Roberts academic medicine handbook</t>
  </si>
  <si>
    <t>Robotic hernia surgery</t>
  </si>
  <si>
    <t>Rosacea</t>
  </si>
  <si>
    <t>Science of wound healing and dressing materials</t>
  </si>
  <si>
    <t>Secondary hypertension</t>
  </si>
  <si>
    <t>Severe asthma in children and adolescents</t>
  </si>
  <si>
    <t>Sex- and gender-based women's health</t>
  </si>
  <si>
    <t>Sexual and gender-based violence</t>
  </si>
  <si>
    <t>Sexually transmitted infections</t>
  </si>
  <si>
    <t>Sexually transmitted infections in adolescence and young adulthood</t>
  </si>
  <si>
    <t>Short implants</t>
  </si>
  <si>
    <t>Shoulder arthroplasty</t>
  </si>
  <si>
    <t>Skin decontamination</t>
  </si>
  <si>
    <t>Skin disorders in migrants</t>
  </si>
  <si>
    <t>Skin disorders in vulnerable populations</t>
  </si>
  <si>
    <t>Skull base imaging</t>
  </si>
  <si>
    <t>Sleep disorders in Parkinson's disease</t>
  </si>
  <si>
    <t>Sleep disorders in women</t>
  </si>
  <si>
    <t>Sleep medicine and mental health</t>
  </si>
  <si>
    <t>Slender PCI</t>
  </si>
  <si>
    <t>Sodium fluoride PET/CT in clinical use</t>
  </si>
  <si>
    <t>Spinal anatomy</t>
  </si>
  <si>
    <t>Spinal conditions in the athlete</t>
  </si>
  <si>
    <t>Spine pain care</t>
  </si>
  <si>
    <t>Sports injuries of the shoulder</t>
  </si>
  <si>
    <t>Sports-related eye injuries</t>
  </si>
  <si>
    <t>Sports-related fractures, dislocations and trauma</t>
  </si>
  <si>
    <t>State of the art techniques in critical care echocardiography</t>
  </si>
  <si>
    <t>Statin-associated muscle symptoms</t>
  </si>
  <si>
    <t>Stereo atlas of vitreoretinal diseases</t>
  </si>
  <si>
    <t>Stereotactic and functional neurosurgery</t>
  </si>
  <si>
    <t>Stiff-person syndrome and related disorders</t>
  </si>
  <si>
    <t>Stress challenges and immunity in space</t>
  </si>
  <si>
    <t>Stress fractures in athletes</t>
  </si>
  <si>
    <t>Stroke revisited</t>
  </si>
  <si>
    <t>Stroke revisited: pathophysiology of stroke</t>
  </si>
  <si>
    <t>Structure-function relationships in various respiratory systems</t>
  </si>
  <si>
    <t>Subarachnoid hemorrhage</t>
  </si>
  <si>
    <t>Succeeding in academic medicine</t>
  </si>
  <si>
    <t>Successful public health advocacy</t>
  </si>
  <si>
    <t>Sudden death</t>
  </si>
  <si>
    <t>Supportive care strategies</t>
  </si>
  <si>
    <t>Suprapontine lesions and neurogenic pelvic dysfunctions</t>
  </si>
  <si>
    <t>Surgery</t>
  </si>
  <si>
    <t>Surgery for recurrent soft tissue sarcoma</t>
  </si>
  <si>
    <t>Surgery in thyroid eye disease</t>
  </si>
  <si>
    <t>Surgery of the cranio-vertebral junction</t>
  </si>
  <si>
    <t>Surgery of the knee</t>
  </si>
  <si>
    <t>Surgery of the pelvic and sacral tumor</t>
  </si>
  <si>
    <t>Surgical atlas of pancreatic cancer</t>
  </si>
  <si>
    <t>Surgical decision making in geriatrics</t>
  </si>
  <si>
    <t>Surgical metabolism</t>
  </si>
  <si>
    <t>Surgical oncology manual</t>
  </si>
  <si>
    <t>Surgical techniques for trauma and sports related injuries of the elbow</t>
  </si>
  <si>
    <t>Surgical treatment of chronic headaches and migraines</t>
  </si>
  <si>
    <t>Syncope</t>
  </si>
  <si>
    <t>Techniques of abdominal wall hernia repair</t>
  </si>
  <si>
    <t>Technology and global public health</t>
  </si>
  <si>
    <t>Technology in practical dermatology</t>
  </si>
  <si>
    <t>Textbook of assisted reproduction</t>
  </si>
  <si>
    <t>Textbook of male genitourethral reconstruction</t>
  </si>
  <si>
    <t>Textbook of nasal tip rhinoplasty</t>
  </si>
  <si>
    <t>Textbook of oral cancer</t>
  </si>
  <si>
    <t>Textbook of sports and exercise cardiology</t>
  </si>
  <si>
    <t>The application of content analysis in nursing science research</t>
  </si>
  <si>
    <t>The art and science of filler injection</t>
  </si>
  <si>
    <t>The Artificial Knee</t>
  </si>
  <si>
    <t>The ASMBS textbook of bariatric surgery</t>
  </si>
  <si>
    <t>The bone book</t>
  </si>
  <si>
    <t>The burden of adult ADHD in comorbid psychiatric and neurological disorders</t>
  </si>
  <si>
    <t>The business basics of building and managing a healthcare practice</t>
  </si>
  <si>
    <t>The chiari malformations</t>
  </si>
  <si>
    <t>The clinical diagnosis and treatment for new coronavirus pneumonia</t>
  </si>
  <si>
    <t>The critically ill cirrhotic patient</t>
  </si>
  <si>
    <t>The disc and degenerative disc disease</t>
  </si>
  <si>
    <t>The echocardiography companion</t>
  </si>
  <si>
    <t>The equal curriculum</t>
  </si>
  <si>
    <t>The essentials of psychodermatology</t>
  </si>
  <si>
    <t>The future of orthopaedic sports medicine</t>
  </si>
  <si>
    <t>The handbook of contraception</t>
  </si>
  <si>
    <t>The heart and circulation</t>
  </si>
  <si>
    <t>The International Academy of Cytology Yokohama System for reporting breast fine needle aspiration biopsy cytopathology</t>
  </si>
  <si>
    <t>The international system for serous fluid cytopathology</t>
  </si>
  <si>
    <t>The Iris</t>
  </si>
  <si>
    <t>The management of meniscal pathology</t>
  </si>
  <si>
    <t>The non-disclosing patient</t>
  </si>
  <si>
    <t>The nurse practitioner in urology</t>
  </si>
  <si>
    <t>The path to building a successful nursing career</t>
  </si>
  <si>
    <t>The patient and health care system</t>
  </si>
  <si>
    <t>The pediatric foot and ankle</t>
  </si>
  <si>
    <t>The perfect sleeve gastrectomy</t>
  </si>
  <si>
    <t>The perioperative medicine consult handbook</t>
  </si>
  <si>
    <t>The Peroneal tendons</t>
  </si>
  <si>
    <t>The resident's guide to spine surgery</t>
  </si>
  <si>
    <t>The retina</t>
  </si>
  <si>
    <t>The SAGES manual of acute care surgery</t>
  </si>
  <si>
    <t>The SAGES manual of biliary surgery</t>
  </si>
  <si>
    <t>The SAGES manual of colorectal surgery</t>
  </si>
  <si>
    <t>The SAGES manual of flexible endoscopy</t>
  </si>
  <si>
    <t>The scrub's bible</t>
  </si>
  <si>
    <t>The surgical management of parasitic diseases</t>
  </si>
  <si>
    <t>The thorax</t>
  </si>
  <si>
    <t>The trauma golden hour</t>
  </si>
  <si>
    <t>The ultimate guide to point-of-care ultrasound-guided procedures</t>
  </si>
  <si>
    <t>The unified airway</t>
  </si>
  <si>
    <t>Therapeutic endoscopic ultrasound</t>
  </si>
  <si>
    <t>Therapeutics of digestive endoscopic tunnel technique</t>
  </si>
  <si>
    <t>Therapy response imaging in oncology</t>
  </si>
  <si>
    <t>Thoracic radiology</t>
  </si>
  <si>
    <t>Thoracic surgery</t>
  </si>
  <si>
    <t>Thoracic ultrasound and integrated imaging</t>
  </si>
  <si>
    <t>Thyroid and heart</t>
  </si>
  <si>
    <t>Thyroid disease</t>
  </si>
  <si>
    <t>Tips and tricks for problem fractures.</t>
  </si>
  <si>
    <t>Total marrow irradiation</t>
  </si>
  <si>
    <t>Total scar management</t>
  </si>
  <si>
    <t>Tracheotomy and airway</t>
  </si>
  <si>
    <t>Trade agreements and public health</t>
  </si>
  <si>
    <t>Transforming global health</t>
  </si>
  <si>
    <t>Transition from pediatric to adult healthcare services for adolescents and young adults with long-term conditions</t>
  </si>
  <si>
    <t>Translational pancreatic cancer research</t>
  </si>
  <si>
    <t>Transoral neck surgery</t>
  </si>
  <si>
    <t>Trauma and miscellaneous disorders in retina</t>
  </si>
  <si>
    <t>Trauma centers</t>
  </si>
  <si>
    <t>Traumatic brain injury</t>
  </si>
  <si>
    <t>Traumatic dental injuries in children</t>
  </si>
  <si>
    <t>Treating obesity in primary care</t>
  </si>
  <si>
    <t>Treatment adherence in dermatology</t>
  </si>
  <si>
    <t>Triathlon medicine</t>
  </si>
  <si>
    <t>Trocar surgery for cataract surgeons</t>
  </si>
  <si>
    <t>Tropical nephrology</t>
  </si>
  <si>
    <t>Tuberculosis control in migrating population</t>
  </si>
  <si>
    <t>Tumor liquid biopsies</t>
  </si>
  <si>
    <t>Tumor microenvironment</t>
  </si>
  <si>
    <t>Tumors and tumor-like lesions of bone</t>
  </si>
  <si>
    <t>Turner syndrome</t>
  </si>
  <si>
    <t>Tutorial for outline of the Healthy China 2030 Plan</t>
  </si>
  <si>
    <t>Tutorials in diagnostic radiology for medical students</t>
  </si>
  <si>
    <t>Ultrasonography diagnosis of peripheral nerves</t>
  </si>
  <si>
    <t>Ultrasound for interventional pain management</t>
  </si>
  <si>
    <t>Ultrasound-assisted liposuction</t>
  </si>
  <si>
    <t>Understanding anxiety, worry and fear in childbearing</t>
  </si>
  <si>
    <t>Understanding kidney diseases</t>
  </si>
  <si>
    <t>Understanding pharmacology in nursing practice</t>
  </si>
  <si>
    <t>Unicompartmental knee arthroplasty</t>
  </si>
  <si>
    <t>Update of non-pharmacological therapy for heart failure</t>
  </si>
  <si>
    <t>Uremic toxins and organ failure</t>
  </si>
  <si>
    <t>Ureteroscopy</t>
  </si>
  <si>
    <t>Urine sediment</t>
  </si>
  <si>
    <t>Urine tests</t>
  </si>
  <si>
    <t>Urologic principles and practice</t>
  </si>
  <si>
    <t>Urological care for patients with progressive neurological conditions</t>
  </si>
  <si>
    <t>Uterus transplantation</t>
  </si>
  <si>
    <t>Uveitis</t>
  </si>
  <si>
    <t>Value-based approaches to spine care</t>
  </si>
  <si>
    <t>9783662610732</t>
  </si>
  <si>
    <t>9783030256814</t>
  </si>
  <si>
    <t>9783030260637</t>
  </si>
  <si>
    <t>9783030192457</t>
  </si>
  <si>
    <t>9783030263102</t>
  </si>
  <si>
    <t>9784431568834</t>
  </si>
  <si>
    <t>9783030426743</t>
  </si>
  <si>
    <t>9783030375034</t>
  </si>
  <si>
    <t>9783030334031</t>
  </si>
  <si>
    <t>9783030230210</t>
  </si>
  <si>
    <t>9783030251048</t>
  </si>
  <si>
    <t>9783030288945</t>
  </si>
  <si>
    <t>9789811511073</t>
  </si>
  <si>
    <t>9789811540707</t>
  </si>
  <si>
    <t>9783030374594</t>
  </si>
  <si>
    <t>9783030451028</t>
  </si>
  <si>
    <t>9783030428747</t>
  </si>
  <si>
    <t>9783030411756</t>
  </si>
  <si>
    <t>9789811546839</t>
  </si>
  <si>
    <t>9789811306075</t>
  </si>
  <si>
    <t>9783030326784</t>
  </si>
  <si>
    <t>9783030205492</t>
  </si>
  <si>
    <t>9783030438463</t>
  </si>
  <si>
    <t>9783030123093</t>
  </si>
  <si>
    <t>9783030430399</t>
  </si>
  <si>
    <t>9783030228286</t>
  </si>
  <si>
    <t>9783030199470</t>
  </si>
  <si>
    <t>9783030248185</t>
  </si>
  <si>
    <t>9783030419400</t>
  </si>
  <si>
    <t>9783030186081</t>
  </si>
  <si>
    <t>9783030212162</t>
  </si>
  <si>
    <t>9789811547348</t>
  </si>
  <si>
    <t>9783030497804</t>
  </si>
  <si>
    <t>9783030480653</t>
  </si>
  <si>
    <t>9783030432041</t>
  </si>
  <si>
    <t>9783030285272</t>
  </si>
  <si>
    <t>9783030292300</t>
  </si>
  <si>
    <t>9783030297527</t>
  </si>
  <si>
    <t>9783030438104</t>
  </si>
  <si>
    <t>9783030348915</t>
  </si>
  <si>
    <t>9783030022389</t>
  </si>
  <si>
    <t>9783030377441</t>
  </si>
  <si>
    <t>9783658293567</t>
  </si>
  <si>
    <t>9781493975853</t>
  </si>
  <si>
    <t>9783030554071</t>
  </si>
  <si>
    <t>9789811545054</t>
  </si>
  <si>
    <t>9783030141622</t>
  </si>
  <si>
    <t>9783030314842</t>
  </si>
  <si>
    <t>9783030459499</t>
  </si>
  <si>
    <t>9789811544187</t>
  </si>
  <si>
    <t>9783030232726</t>
  </si>
  <si>
    <t>9789811373213</t>
  </si>
  <si>
    <t>9783030459635</t>
  </si>
  <si>
    <t>9783030247546</t>
  </si>
  <si>
    <t>9783030436711</t>
  </si>
  <si>
    <t>9789811512193</t>
  </si>
  <si>
    <t>9789811381720</t>
  </si>
  <si>
    <t>9783030436537</t>
  </si>
  <si>
    <t>9783030272401</t>
  </si>
  <si>
    <t>9783030399979</t>
  </si>
  <si>
    <t>9783030294656</t>
  </si>
  <si>
    <t>9783030312312</t>
  </si>
  <si>
    <t>9783030409661</t>
  </si>
  <si>
    <t>9783030452957</t>
  </si>
  <si>
    <t>9783030355050</t>
  </si>
  <si>
    <t>9781447156154</t>
  </si>
  <si>
    <t>9783030446802</t>
  </si>
  <si>
    <t>9783030467913</t>
  </si>
  <si>
    <t>9783030323837</t>
  </si>
  <si>
    <t>9783030409586</t>
  </si>
  <si>
    <t>9783030407551</t>
  </si>
  <si>
    <t>9789811542602</t>
  </si>
  <si>
    <t>9783030196530</t>
  </si>
  <si>
    <t>9783030280864</t>
  </si>
  <si>
    <t>9783030292102</t>
  </si>
  <si>
    <t>9783030311124</t>
  </si>
  <si>
    <t>9783030295042</t>
  </si>
  <si>
    <t>9789811531637</t>
  </si>
  <si>
    <t>9783030250652</t>
  </si>
  <si>
    <t>9783030268701</t>
  </si>
  <si>
    <t>9783030517045</t>
  </si>
  <si>
    <t>9783030482251</t>
  </si>
  <si>
    <t>9783030520014</t>
  </si>
  <si>
    <t>9783030511517</t>
  </si>
  <si>
    <t>9783030448332</t>
  </si>
  <si>
    <t>9783030268862</t>
  </si>
  <si>
    <t>9783030328856</t>
  </si>
  <si>
    <t>9783030488055</t>
  </si>
  <si>
    <t>9783662610695</t>
  </si>
  <si>
    <t>9783030241308</t>
  </si>
  <si>
    <t>9783319551302</t>
  </si>
  <si>
    <t>9783030267209</t>
  </si>
  <si>
    <t>9783030356590</t>
  </si>
  <si>
    <t>9783030030766</t>
  </si>
  <si>
    <t>9783030373153</t>
  </si>
  <si>
    <t>9783030419592</t>
  </si>
  <si>
    <t>9783662603079</t>
  </si>
  <si>
    <t>9789811399268</t>
  </si>
  <si>
    <t>9783030235796</t>
  </si>
  <si>
    <t>9783030387730</t>
  </si>
  <si>
    <t>9783030247614</t>
  </si>
  <si>
    <t>9789811514111</t>
  </si>
  <si>
    <t>9783030412067</t>
  </si>
  <si>
    <t>9783030423858</t>
  </si>
  <si>
    <t>9783030346027</t>
  </si>
  <si>
    <t>9783030447304</t>
  </si>
  <si>
    <t>9783030385354</t>
  </si>
  <si>
    <t>9789811399046</t>
  </si>
  <si>
    <t>9789813292314</t>
  </si>
  <si>
    <t>9783030292706</t>
  </si>
  <si>
    <t>9789811570544</t>
  </si>
  <si>
    <t>9783030444587</t>
  </si>
  <si>
    <t>9783030106850</t>
  </si>
  <si>
    <t>9783030406509</t>
  </si>
  <si>
    <t>9783030308445</t>
  </si>
  <si>
    <t>9783030579487</t>
  </si>
  <si>
    <t>9783030288907</t>
  </si>
  <si>
    <t>9783030444617</t>
  </si>
  <si>
    <t>9783030459673</t>
  </si>
  <si>
    <t>9783030434342</t>
  </si>
  <si>
    <t>9789811553042</t>
  </si>
  <si>
    <t>9783030285319</t>
  </si>
  <si>
    <t>9783030418298</t>
  </si>
  <si>
    <t>9783030226718</t>
  </si>
  <si>
    <t>9783030241735</t>
  </si>
  <si>
    <t>9783030210328</t>
  </si>
  <si>
    <t>9783030467241</t>
  </si>
  <si>
    <t>9783030257101</t>
  </si>
  <si>
    <t>9781071601303</t>
  </si>
  <si>
    <t>9783030411374</t>
  </si>
  <si>
    <t>9783030224448</t>
  </si>
  <si>
    <t>9783030441494</t>
  </si>
  <si>
    <t>9783030274184</t>
  </si>
  <si>
    <t>9783030234164</t>
  </si>
  <si>
    <t>9783030429577</t>
  </si>
  <si>
    <t>9783030441340</t>
  </si>
  <si>
    <t>9783030525484</t>
  </si>
  <si>
    <t>9783030452773</t>
  </si>
  <si>
    <t>9783030494131</t>
  </si>
  <si>
    <t>9783030273743</t>
  </si>
  <si>
    <t>9783030531171</t>
  </si>
  <si>
    <t>9783030272609</t>
  </si>
  <si>
    <t>9789811522123</t>
  </si>
  <si>
    <t>9789813291300</t>
  </si>
  <si>
    <t>9783030438029</t>
  </si>
  <si>
    <t>9789811536809</t>
  </si>
  <si>
    <t>9783030454562</t>
  </si>
  <si>
    <t>9783030406745</t>
  </si>
  <si>
    <t>9783030173654</t>
  </si>
  <si>
    <t>9783030288068</t>
  </si>
  <si>
    <t>9783030294465</t>
  </si>
  <si>
    <t>9783030227562</t>
  </si>
  <si>
    <t>9783030508197</t>
  </si>
  <si>
    <t>9783030508227</t>
  </si>
  <si>
    <t>9783030386610</t>
  </si>
  <si>
    <t>9783319431529</t>
  </si>
  <si>
    <t>9783030383190</t>
  </si>
  <si>
    <t>9783319659411</t>
  </si>
  <si>
    <t>9783030369545</t>
  </si>
  <si>
    <t>9783030294618</t>
  </si>
  <si>
    <t>9783030306861</t>
  </si>
  <si>
    <t>9783030508722</t>
  </si>
  <si>
    <t>9789811528897</t>
  </si>
  <si>
    <t>9783030504458</t>
  </si>
  <si>
    <t>9783030239398</t>
  </si>
  <si>
    <t>9783030244354</t>
  </si>
  <si>
    <t>9783030394554</t>
  </si>
  <si>
    <t>9783030408923</t>
  </si>
  <si>
    <t>9789811394584</t>
  </si>
  <si>
    <t>9789811586804</t>
  </si>
  <si>
    <t>9789811507458</t>
  </si>
  <si>
    <t>9783030354879</t>
  </si>
  <si>
    <t>9783030353391</t>
  </si>
  <si>
    <t>9783030491260</t>
  </si>
  <si>
    <t>9783030297718</t>
  </si>
  <si>
    <t>9783030124373</t>
  </si>
  <si>
    <t>9783030244194</t>
  </si>
  <si>
    <t>9783030426255</t>
  </si>
  <si>
    <t>9783030298081</t>
  </si>
  <si>
    <t>9783030254858</t>
  </si>
  <si>
    <t>9783030413491</t>
  </si>
  <si>
    <t>9789811530128</t>
  </si>
  <si>
    <t>9783030431266</t>
  </si>
  <si>
    <t>9783030470111</t>
  </si>
  <si>
    <t>9783030245924</t>
  </si>
  <si>
    <t>9783030245733</t>
  </si>
  <si>
    <t>9783030401498</t>
  </si>
  <si>
    <t>9783030283919</t>
  </si>
  <si>
    <t>9783319982632</t>
  </si>
  <si>
    <t>9783030268480</t>
  </si>
  <si>
    <t>9783030288440</t>
  </si>
  <si>
    <t>9783030336592</t>
  </si>
  <si>
    <t>9783030348106</t>
  </si>
  <si>
    <t>9783030468101</t>
  </si>
  <si>
    <t>9783030438258</t>
  </si>
  <si>
    <t>9783030444914</t>
  </si>
  <si>
    <t>9789813294592</t>
  </si>
  <si>
    <t>9783030372880</t>
  </si>
  <si>
    <t>9783030269562</t>
  </si>
  <si>
    <t>9783030395810</t>
  </si>
  <si>
    <t>9789811551741</t>
  </si>
  <si>
    <t>9783319511948</t>
  </si>
  <si>
    <t>9783030447243</t>
  </si>
  <si>
    <t>9783030485702</t>
  </si>
  <si>
    <t>9783030556204</t>
  </si>
  <si>
    <t>9783030480875</t>
  </si>
  <si>
    <t>9783030338077</t>
  </si>
  <si>
    <t>9783030218690</t>
  </si>
  <si>
    <t>9783030362218</t>
  </si>
  <si>
    <t>9783030270001</t>
  </si>
  <si>
    <t>9789811397943</t>
  </si>
  <si>
    <t>9783030241346</t>
  </si>
  <si>
    <t>9783030253882</t>
  </si>
  <si>
    <t>9783030237646</t>
  </si>
  <si>
    <t>9789811530685</t>
  </si>
  <si>
    <t>9783030369651</t>
  </si>
  <si>
    <t>9783030492847</t>
  </si>
  <si>
    <t>9783030423810</t>
  </si>
  <si>
    <t>9783030259082</t>
  </si>
  <si>
    <t>9783030208196</t>
  </si>
  <si>
    <t>9783030538675</t>
  </si>
  <si>
    <t>9783030501723</t>
  </si>
  <si>
    <t>9783030286712</t>
  </si>
  <si>
    <t>9783030257507</t>
  </si>
  <si>
    <t>9783030173463</t>
  </si>
  <si>
    <t>9783030463977</t>
  </si>
  <si>
    <t>9783030285562</t>
  </si>
  <si>
    <t>9783030377816</t>
  </si>
  <si>
    <t>9783030606961</t>
  </si>
  <si>
    <t>9783030474980</t>
  </si>
  <si>
    <t>9789811524165</t>
  </si>
  <si>
    <t>9783030265304</t>
  </si>
  <si>
    <t>9783030336271</t>
  </si>
  <si>
    <t>9783030518776</t>
  </si>
  <si>
    <t>9783030296759</t>
  </si>
  <si>
    <t>9789811531873</t>
  </si>
  <si>
    <t>9789811559914</t>
  </si>
  <si>
    <t>9783030377076</t>
  </si>
  <si>
    <t>9783030251154</t>
  </si>
  <si>
    <t>9783030364373</t>
  </si>
  <si>
    <t>9783030474034</t>
  </si>
  <si>
    <t>9783030208110</t>
  </si>
  <si>
    <t>9783030127183</t>
  </si>
  <si>
    <t>9783030498146</t>
  </si>
  <si>
    <t>9783030397661</t>
  </si>
  <si>
    <t>9783030232344</t>
  </si>
  <si>
    <t>9783030461867</t>
  </si>
  <si>
    <t>9789811560095</t>
  </si>
  <si>
    <t>9789811539435</t>
  </si>
  <si>
    <t>9783030293604</t>
  </si>
  <si>
    <t>9783030464691</t>
  </si>
  <si>
    <t>9783030403409</t>
  </si>
  <si>
    <t>9783030322182</t>
  </si>
  <si>
    <t>9789811534089</t>
  </si>
  <si>
    <t>9783030144548</t>
  </si>
  <si>
    <t>9789811536984</t>
  </si>
  <si>
    <t>9783030521721</t>
  </si>
  <si>
    <t>9783030287924</t>
  </si>
  <si>
    <t>9783030427214</t>
  </si>
  <si>
    <t>9783030173043</t>
  </si>
  <si>
    <t>9783030429898</t>
  </si>
  <si>
    <t>9783030288280</t>
  </si>
  <si>
    <t>9783030340896</t>
  </si>
  <si>
    <t>9783030498719</t>
  </si>
  <si>
    <t>9783030333751</t>
  </si>
  <si>
    <t>9783030285838</t>
  </si>
  <si>
    <t>9783030529833</t>
  </si>
  <si>
    <t>9789813290297</t>
  </si>
  <si>
    <t>9789811366482</t>
  </si>
  <si>
    <t>9789811039041</t>
  </si>
  <si>
    <t>9783030286569</t>
  </si>
  <si>
    <t>9789813297364</t>
  </si>
  <si>
    <t>9783030425685</t>
  </si>
  <si>
    <t>9783030321642</t>
  </si>
  <si>
    <t>9783030253400</t>
  </si>
  <si>
    <t>9783030334420</t>
  </si>
  <si>
    <t>9783030448882</t>
  </si>
  <si>
    <t>9783030405694</t>
  </si>
  <si>
    <t>9783030453312</t>
  </si>
  <si>
    <t>9783030211028</t>
  </si>
  <si>
    <t>9783030298319</t>
  </si>
  <si>
    <t>9789811541896</t>
  </si>
  <si>
    <t>9783030369897</t>
  </si>
  <si>
    <t>9783030395711</t>
  </si>
  <si>
    <t>9783030174088</t>
  </si>
  <si>
    <t>9783662612637</t>
  </si>
  <si>
    <t>9783030410902</t>
  </si>
  <si>
    <t>9783030373009</t>
  </si>
  <si>
    <t>9783030226831</t>
  </si>
  <si>
    <t>9789811397868</t>
  </si>
  <si>
    <t>9783030471163</t>
  </si>
  <si>
    <t>9783030265533</t>
  </si>
  <si>
    <t>9783030466985</t>
  </si>
  <si>
    <t>9783030267094</t>
  </si>
  <si>
    <t>9783030508524</t>
  </si>
  <si>
    <t>9783030420109</t>
  </si>
  <si>
    <t>9783030278045</t>
  </si>
  <si>
    <t>9783030274917</t>
  </si>
  <si>
    <t>9789811547850</t>
  </si>
  <si>
    <t>9783030366056</t>
  </si>
  <si>
    <t>9783030161255</t>
  </si>
  <si>
    <t>9783030242329</t>
  </si>
  <si>
    <t>9783030283186</t>
  </si>
  <si>
    <t>9783030279080</t>
  </si>
  <si>
    <t>9783030240851</t>
  </si>
  <si>
    <t>9783030475673</t>
  </si>
  <si>
    <t>9783030360788</t>
  </si>
  <si>
    <t>9789811397714</t>
  </si>
  <si>
    <t>9783030418731</t>
  </si>
  <si>
    <t>9783030262105</t>
  </si>
  <si>
    <t>9783030497408</t>
  </si>
  <si>
    <t>9783030275914</t>
  </si>
  <si>
    <t>9783030253349</t>
  </si>
  <si>
    <t>9783030246075</t>
  </si>
  <si>
    <t>9783030373627</t>
  </si>
  <si>
    <t>9783030262259</t>
  </si>
  <si>
    <t>9783030295813</t>
  </si>
  <si>
    <t>9783030442859</t>
  </si>
  <si>
    <t>9789811531583</t>
  </si>
  <si>
    <t>9783030391140</t>
  </si>
  <si>
    <t>9783030363451</t>
  </si>
  <si>
    <t>9783030288402</t>
  </si>
  <si>
    <t>9783030288020</t>
  </si>
  <si>
    <t>9783030216948</t>
  </si>
  <si>
    <t>9783030289287</t>
  </si>
  <si>
    <t>9783030290924</t>
  </si>
  <si>
    <t>9783030379711</t>
  </si>
  <si>
    <t>9783030229214</t>
  </si>
  <si>
    <t>9783030216566</t>
  </si>
  <si>
    <t>9783030196240</t>
  </si>
  <si>
    <t>9783030414672</t>
  </si>
  <si>
    <t>9783030273583</t>
  </si>
  <si>
    <t>9783030418892</t>
  </si>
  <si>
    <t>9783030132897</t>
  </si>
  <si>
    <t>9783030428051</t>
  </si>
  <si>
    <t>9783030247294</t>
  </si>
  <si>
    <t>9783030404482</t>
  </si>
  <si>
    <t>9783030262877</t>
  </si>
  <si>
    <t>9783030411275</t>
  </si>
  <si>
    <t>9783030215545</t>
  </si>
  <si>
    <t>9783030546472</t>
  </si>
  <si>
    <t>9783030189396</t>
  </si>
  <si>
    <t>9783030345105</t>
  </si>
  <si>
    <t>9789811376764</t>
  </si>
  <si>
    <t>9783030478674</t>
  </si>
  <si>
    <t>9783030389758</t>
  </si>
  <si>
    <t>9783030410346</t>
  </si>
  <si>
    <t>9783030409388</t>
  </si>
  <si>
    <t>9783030407452</t>
  </si>
  <si>
    <t>9783030278809</t>
  </si>
  <si>
    <t>9783030312213</t>
  </si>
  <si>
    <t>9789811505195</t>
  </si>
  <si>
    <t>9783030338114</t>
  </si>
  <si>
    <t>9783030283568</t>
  </si>
  <si>
    <t>9783030450656</t>
  </si>
  <si>
    <t>9783030231033</t>
  </si>
  <si>
    <t>9783030484453</t>
  </si>
  <si>
    <t>9789811372476</t>
  </si>
  <si>
    <t>9789811504136</t>
  </si>
  <si>
    <t>9783030324186</t>
  </si>
  <si>
    <t>9783030338022</t>
  </si>
  <si>
    <t>9783030333577</t>
  </si>
  <si>
    <t>9783662611852</t>
  </si>
  <si>
    <t>9783030278274</t>
  </si>
  <si>
    <t>9783030470944</t>
  </si>
  <si>
    <t>9789811501500</t>
  </si>
  <si>
    <t>9789811385179</t>
  </si>
  <si>
    <t>9783030324810</t>
  </si>
  <si>
    <t>9783030230647</t>
  </si>
  <si>
    <t>9783030234829</t>
  </si>
  <si>
    <t>9783030358198</t>
  </si>
  <si>
    <t>9783030496715</t>
  </si>
  <si>
    <t>9783030531263</t>
  </si>
  <si>
    <t>9783030456269</t>
  </si>
  <si>
    <t>9789811378355</t>
  </si>
  <si>
    <t>9783030294328</t>
  </si>
  <si>
    <t>9783030303310</t>
  </si>
  <si>
    <t>9789811508974</t>
  </si>
  <si>
    <t>9789811509018</t>
  </si>
  <si>
    <t>9789811517952</t>
  </si>
  <si>
    <t>9783030292348</t>
  </si>
  <si>
    <t>9783030487669</t>
  </si>
  <si>
    <t>9783030217471</t>
  </si>
  <si>
    <t>9783030382605</t>
  </si>
  <si>
    <t>9783030312091</t>
  </si>
  <si>
    <t>9783030239787</t>
  </si>
  <si>
    <t>9783030245955</t>
  </si>
  <si>
    <t>9789811544651</t>
  </si>
  <si>
    <t>9783030413712</t>
  </si>
  <si>
    <t>9789811584343</t>
  </si>
  <si>
    <t>9783030300937</t>
  </si>
  <si>
    <t>9789811523328</t>
  </si>
  <si>
    <t>9789811550089</t>
  </si>
  <si>
    <t>9789813291812</t>
  </si>
  <si>
    <t>9783030475413</t>
  </si>
  <si>
    <t>9783030163068</t>
  </si>
  <si>
    <t>9783030300845</t>
  </si>
  <si>
    <t>9783030462543</t>
  </si>
  <si>
    <t>9789811540387</t>
  </si>
  <si>
    <t>9789811385452</t>
  </si>
  <si>
    <t>9783030538125</t>
  </si>
  <si>
    <t>9783030241155</t>
  </si>
  <si>
    <t>9783662607510</t>
  </si>
  <si>
    <t>9789811379314</t>
  </si>
  <si>
    <t>9783030250553</t>
  </si>
  <si>
    <t>9783030307295</t>
  </si>
  <si>
    <t>9783030216108</t>
  </si>
  <si>
    <t>9789811378959</t>
  </si>
  <si>
    <t>9783030240813</t>
  </si>
  <si>
    <t>9783030317409</t>
  </si>
  <si>
    <t>9783030208271</t>
  </si>
  <si>
    <t>9783030278960</t>
  </si>
  <si>
    <t>9789811503948</t>
  </si>
  <si>
    <t>9783030273811</t>
  </si>
  <si>
    <t>9783030283322</t>
  </si>
  <si>
    <t>9783030454135</t>
  </si>
  <si>
    <t>9789811070457</t>
  </si>
  <si>
    <t>9783030514099</t>
  </si>
  <si>
    <t>9789811049521</t>
  </si>
  <si>
    <t>9783030354978</t>
  </si>
  <si>
    <t>9789811337376</t>
  </si>
  <si>
    <t>9783030395575</t>
  </si>
  <si>
    <t>9783030488895</t>
  </si>
  <si>
    <t>9783030529185</t>
  </si>
  <si>
    <t>9783030296032</t>
  </si>
  <si>
    <t>9783030366421</t>
  </si>
  <si>
    <t>9781071608524</t>
  </si>
  <si>
    <t>9783030244316</t>
  </si>
  <si>
    <t>9783030405410</t>
  </si>
  <si>
    <t>9783030509828</t>
  </si>
  <si>
    <t>9783030197612</t>
  </si>
  <si>
    <t>9783030288716</t>
  </si>
  <si>
    <t>9789811396038</t>
  </si>
  <si>
    <t>9783030277451</t>
  </si>
  <si>
    <t>9789811568909</t>
  </si>
  <si>
    <t>9789811530005</t>
  </si>
  <si>
    <t>9789811576423</t>
  </si>
  <si>
    <t>9783030322991</t>
  </si>
  <si>
    <t>9783319963754</t>
  </si>
  <si>
    <t>9783030419660</t>
  </si>
  <si>
    <t>9783319645124</t>
  </si>
  <si>
    <t>9783030480080</t>
  </si>
  <si>
    <t>9783030262334</t>
  </si>
  <si>
    <t>9783030286453</t>
  </si>
  <si>
    <t>9783030426446</t>
  </si>
  <si>
    <t>9783030393823</t>
  </si>
  <si>
    <t>9783030158194</t>
  </si>
  <si>
    <t>9783030292225</t>
  </si>
  <si>
    <t>9783030191702</t>
  </si>
  <si>
    <t>9783030416355</t>
  </si>
  <si>
    <t>9783030447144</t>
  </si>
  <si>
    <t>9783030439842</t>
  </si>
  <si>
    <t>9783662611616</t>
  </si>
  <si>
    <t>9783030278229</t>
  </si>
  <si>
    <t>9783030224295</t>
  </si>
  <si>
    <t>9783540862765</t>
  </si>
  <si>
    <t>9783030478087</t>
  </si>
  <si>
    <t>9783030436827</t>
  </si>
  <si>
    <t>9783030379438</t>
  </si>
  <si>
    <t>9783030433666</t>
  </si>
  <si>
    <t>9783319911632</t>
  </si>
  <si>
    <t>9783030447533</t>
  </si>
  <si>
    <t>9783030281984</t>
  </si>
  <si>
    <t>9783030478001</t>
  </si>
  <si>
    <t>9783030166403</t>
  </si>
  <si>
    <t>9783030386054</t>
  </si>
  <si>
    <t>9783319782645</t>
  </si>
  <si>
    <t>9783030572181</t>
  </si>
  <si>
    <t>9783030501877</t>
  </si>
  <si>
    <t>9783030187392</t>
  </si>
  <si>
    <t>9783030239923</t>
  </si>
  <si>
    <t>9783030508074</t>
  </si>
  <si>
    <t>9783030357498</t>
  </si>
  <si>
    <t>9783030317713</t>
  </si>
  <si>
    <t>9783030316006</t>
  </si>
  <si>
    <t>9783030426170</t>
  </si>
  <si>
    <t>9783030497002</t>
  </si>
  <si>
    <t>9783030369743</t>
  </si>
  <si>
    <t>9783030329952</t>
  </si>
  <si>
    <t>9783030436261</t>
  </si>
  <si>
    <t>9783030254209</t>
  </si>
  <si>
    <t>9789811554667</t>
  </si>
  <si>
    <t>9783319924496</t>
  </si>
  <si>
    <t>9783030261900</t>
  </si>
  <si>
    <t>9783030275839</t>
  </si>
  <si>
    <t>9783030236076</t>
  </si>
  <si>
    <t>9783030411497</t>
  </si>
  <si>
    <t>9783030267766</t>
  </si>
  <si>
    <t>9783030352752</t>
  </si>
  <si>
    <t>9783030371722</t>
  </si>
  <si>
    <t>9789811503900</t>
  </si>
  <si>
    <t>9789811389535</t>
  </si>
  <si>
    <t>9789811518454</t>
  </si>
  <si>
    <t>9783030318765</t>
  </si>
  <si>
    <t>9783030183950</t>
  </si>
  <si>
    <t>9783662593059</t>
  </si>
  <si>
    <t>9783030310103</t>
  </si>
  <si>
    <t>9783030352059</t>
  </si>
  <si>
    <t>9783030484187</t>
  </si>
  <si>
    <t>9783030365479</t>
  </si>
  <si>
    <t>9783030288518</t>
  </si>
  <si>
    <t>9783030280710</t>
  </si>
  <si>
    <t>9783030141202</t>
  </si>
  <si>
    <t>9783030531447</t>
  </si>
  <si>
    <t>9789811385216</t>
  </si>
  <si>
    <t>9789811571251</t>
  </si>
  <si>
    <t>9783030240424</t>
  </si>
  <si>
    <t>9783030426361</t>
  </si>
  <si>
    <t>9789811371967</t>
  </si>
  <si>
    <t>9783030296179</t>
  </si>
  <si>
    <t>9783030433550</t>
  </si>
  <si>
    <t>9783319958279</t>
  </si>
  <si>
    <t>9783030429973</t>
  </si>
  <si>
    <t>9783030187958</t>
  </si>
  <si>
    <t>9783030376208</t>
  </si>
  <si>
    <t>9783030256098</t>
  </si>
  <si>
    <t>9783030254933</t>
  </si>
  <si>
    <t>9783030491031</t>
  </si>
  <si>
    <t>9783030434274</t>
  </si>
  <si>
    <t>9783030180119</t>
  </si>
  <si>
    <t>9783030186784</t>
  </si>
  <si>
    <t>9783030599195</t>
  </si>
  <si>
    <t>9783030448578</t>
  </si>
  <si>
    <t>9783030308919</t>
  </si>
  <si>
    <t>9783030253233</t>
  </si>
  <si>
    <t>9783030264765</t>
  </si>
  <si>
    <t>9783030398873</t>
  </si>
  <si>
    <t>9783030307653</t>
  </si>
  <si>
    <t>9783030472825</t>
  </si>
  <si>
    <t>9783030357306</t>
  </si>
  <si>
    <t>9783030262686</t>
  </si>
  <si>
    <t>9783030369330</t>
  </si>
  <si>
    <t>9783319966809</t>
  </si>
  <si>
    <t>9783030314705</t>
  </si>
  <si>
    <t>9783030401955</t>
  </si>
  <si>
    <t>9783030406547</t>
  </si>
  <si>
    <t>9783030362867</t>
  </si>
  <si>
    <t>9789811538544</t>
  </si>
  <si>
    <t>9783030192495</t>
  </si>
  <si>
    <t>9783030271763</t>
  </si>
  <si>
    <t>9783030244125</t>
  </si>
  <si>
    <t>9783030465735</t>
  </si>
  <si>
    <t>9783030432850</t>
  </si>
  <si>
    <t>9783030425265</t>
  </si>
  <si>
    <t>9783319692869</t>
  </si>
  <si>
    <t>9783030490546</t>
  </si>
  <si>
    <t>9783030526276</t>
  </si>
  <si>
    <t>9783030399818</t>
  </si>
  <si>
    <t>9783030444136</t>
  </si>
  <si>
    <t>9783030437688</t>
  </si>
  <si>
    <t>9783030336097</t>
  </si>
  <si>
    <t>9783030389154</t>
  </si>
  <si>
    <t>9783030270988</t>
  </si>
  <si>
    <t>9783662610961</t>
  </si>
  <si>
    <t>9783662591673</t>
  </si>
  <si>
    <t>9789811537721</t>
  </si>
  <si>
    <t>9783030298470</t>
  </si>
  <si>
    <t>9783030264178</t>
  </si>
  <si>
    <t>9789811505478</t>
  </si>
  <si>
    <t>9783030218393</t>
  </si>
  <si>
    <t>9783030262792</t>
  </si>
  <si>
    <t>9783030316600</t>
  </si>
  <si>
    <t>9783030212667</t>
  </si>
  <si>
    <t>9783030319885</t>
  </si>
  <si>
    <t>9783030389376</t>
  </si>
  <si>
    <t>9783030332914</t>
  </si>
  <si>
    <t>9783030389086</t>
  </si>
  <si>
    <t>9783030499839</t>
  </si>
  <si>
    <t>9783030434908</t>
  </si>
  <si>
    <t>9783030178239</t>
  </si>
  <si>
    <t>9783030258030</t>
  </si>
  <si>
    <t>9783030269609</t>
  </si>
  <si>
    <t>9783030228903</t>
  </si>
  <si>
    <t>9783030417239</t>
  </si>
  <si>
    <t>9783030479091</t>
  </si>
  <si>
    <t>9789811520549</t>
  </si>
  <si>
    <t>9789811505744</t>
  </si>
  <si>
    <t>9783030347505</t>
  </si>
  <si>
    <t>9783030190545</t>
  </si>
  <si>
    <t>9783030355692</t>
  </si>
  <si>
    <t>9783030483739</t>
  </si>
  <si>
    <t>9783030468651</t>
  </si>
  <si>
    <t>9783030186258</t>
  </si>
  <si>
    <t>9783030374792</t>
  </si>
  <si>
    <t>9789811508097</t>
  </si>
  <si>
    <t>9783030470081</t>
  </si>
  <si>
    <t>9789811529924</t>
  </si>
  <si>
    <t>9783030476816</t>
  </si>
  <si>
    <t>9783662467794</t>
  </si>
  <si>
    <t>9783030245436</t>
  </si>
  <si>
    <t>9783030287405</t>
  </si>
  <si>
    <t>9783030451493</t>
  </si>
  <si>
    <t>9783030255015</t>
  </si>
  <si>
    <t>9783030107093</t>
  </si>
  <si>
    <t>9783030048006</t>
  </si>
  <si>
    <t>9783030332631</t>
  </si>
  <si>
    <t>9789811512353</t>
  </si>
  <si>
    <t>9789811510175</t>
  </si>
  <si>
    <t>9783030242497</t>
  </si>
  <si>
    <t>9783030545901</t>
  </si>
  <si>
    <t>9783030449667</t>
  </si>
  <si>
    <t>9783030283261</t>
  </si>
  <si>
    <t>9783030466749</t>
  </si>
  <si>
    <t>9783030240585</t>
  </si>
  <si>
    <t>9783030180140</t>
  </si>
  <si>
    <t>9783030296681</t>
  </si>
  <si>
    <t>9783030338725</t>
  </si>
  <si>
    <t>9783030466558</t>
  </si>
  <si>
    <t>9783030464509</t>
  </si>
  <si>
    <t>9783030321888</t>
  </si>
  <si>
    <t>9783030431563</t>
  </si>
  <si>
    <t>9789811500725</t>
  </si>
  <si>
    <t>9783030438722</t>
  </si>
  <si>
    <t>9789811380976</t>
  </si>
  <si>
    <t>9783030257811</t>
  </si>
  <si>
    <t>9783030315061</t>
  </si>
  <si>
    <t>9783030317522</t>
  </si>
  <si>
    <t>9783030283704</t>
  </si>
  <si>
    <t>9783030107000</t>
  </si>
  <si>
    <t>9789811398742</t>
  </si>
  <si>
    <t>9783030560386</t>
  </si>
  <si>
    <t>9783030377977</t>
  </si>
  <si>
    <t>9783030316372</t>
  </si>
  <si>
    <t>9783030506285</t>
  </si>
  <si>
    <t>9783030288839</t>
  </si>
  <si>
    <t>9789811525209</t>
  </si>
  <si>
    <t>9789811565557</t>
  </si>
  <si>
    <t>9783030434762</t>
  </si>
  <si>
    <t>9783030223991</t>
  </si>
  <si>
    <t>9789811504570</t>
  </si>
  <si>
    <t>9783030434878</t>
  </si>
  <si>
    <t>9783030459345</t>
  </si>
  <si>
    <t>9783030234706</t>
  </si>
  <si>
    <t>9789811374531</t>
  </si>
  <si>
    <t>9783030270797</t>
  </si>
  <si>
    <t>9783030294496</t>
  </si>
  <si>
    <t>9783030412142</t>
  </si>
  <si>
    <t>9783030475970</t>
  </si>
  <si>
    <t>9783030517359</t>
  </si>
  <si>
    <t>9783030527860</t>
  </si>
  <si>
    <t>9783030226626</t>
  </si>
  <si>
    <t>9783030371449</t>
  </si>
  <si>
    <t>9783030299897</t>
  </si>
  <si>
    <t>9783030336387</t>
  </si>
  <si>
    <t>9783319416328</t>
  </si>
  <si>
    <t>9783030221720</t>
  </si>
  <si>
    <t>9783319967363</t>
  </si>
  <si>
    <t>9783030277789</t>
  </si>
  <si>
    <t>9783030437398</t>
  </si>
  <si>
    <t>9789811552458</t>
  </si>
  <si>
    <t>9789811539091</t>
  </si>
  <si>
    <t>9789811509384</t>
  </si>
  <si>
    <t>9783030412227</t>
  </si>
  <si>
    <t>9783030246969</t>
  </si>
  <si>
    <t>9783319993553</t>
  </si>
  <si>
    <t>9789811553165</t>
  </si>
  <si>
    <t>9789811523649</t>
  </si>
  <si>
    <t>9783030476670</t>
  </si>
  <si>
    <t>9789811567827</t>
  </si>
  <si>
    <t>9783030427702</t>
  </si>
  <si>
    <t>9783030322731</t>
  </si>
  <si>
    <t>9783030243777</t>
  </si>
  <si>
    <t>9783030360351</t>
  </si>
  <si>
    <t>9783030493622</t>
  </si>
  <si>
    <t>9783030446734</t>
  </si>
  <si>
    <t>9783030283834</t>
  </si>
  <si>
    <t>9789811540745</t>
  </si>
  <si>
    <t>9783030464776</t>
  </si>
  <si>
    <t>9783030299682</t>
  </si>
  <si>
    <t>9783030247720</t>
  </si>
  <si>
    <t>9783030282721</t>
  </si>
  <si>
    <t>9783030442330</t>
  </si>
  <si>
    <t>9783030386467</t>
  </si>
  <si>
    <t>9783030391843</t>
  </si>
  <si>
    <t>9783030319564</t>
  </si>
  <si>
    <t>9783030466664</t>
  </si>
  <si>
    <t>9783030520960</t>
  </si>
  <si>
    <t>9789813292352</t>
  </si>
  <si>
    <t>9789811505904</t>
  </si>
  <si>
    <t>9783030455613</t>
  </si>
  <si>
    <t>9783030274337</t>
  </si>
  <si>
    <t>9783030506940</t>
  </si>
  <si>
    <t>9783030383442</t>
  </si>
  <si>
    <t>9783030021993</t>
  </si>
  <si>
    <t>9783030204907</t>
  </si>
  <si>
    <t>9783030441982</t>
  </si>
  <si>
    <t>9783030192846</t>
  </si>
  <si>
    <t>9783030240080</t>
  </si>
  <si>
    <t>9783030374754</t>
  </si>
  <si>
    <t>9789811538780</t>
  </si>
  <si>
    <t>9783030464462</t>
  </si>
  <si>
    <t>9789811524806</t>
  </si>
  <si>
    <t>9783030408411</t>
  </si>
  <si>
    <t>9783030444464</t>
  </si>
  <si>
    <t>9789811537769</t>
  </si>
  <si>
    <t>9783030235765</t>
  </si>
  <si>
    <t>9783030209247</t>
  </si>
  <si>
    <t>9783030262068</t>
  </si>
  <si>
    <t>9783030274467</t>
  </si>
  <si>
    <t>9783030230289</t>
  </si>
  <si>
    <t>9789811397400</t>
  </si>
  <si>
    <t>9783030367893</t>
  </si>
  <si>
    <t>9789811393211</t>
  </si>
  <si>
    <t>9783030333034</t>
  </si>
  <si>
    <t>9789811383984</t>
  </si>
  <si>
    <t>9783030349059</t>
  </si>
  <si>
    <t>9783030430580</t>
  </si>
  <si>
    <t>9783030169954</t>
  </si>
  <si>
    <t>9783030469184</t>
  </si>
  <si>
    <t>9789811014321</t>
  </si>
  <si>
    <t>9789811014291</t>
  </si>
  <si>
    <t>9789811555954</t>
  </si>
  <si>
    <t>9783030046149</t>
  </si>
  <si>
    <t>9783030332662</t>
  </si>
  <si>
    <t>9783030302863</t>
  </si>
  <si>
    <t>9783030331399</t>
  </si>
  <si>
    <t>9783319590134</t>
  </si>
  <si>
    <t>9783030297749</t>
  </si>
  <si>
    <t>9783030053864</t>
  </si>
  <si>
    <t>9789811512315</t>
  </si>
  <si>
    <t>9789813292192</t>
  </si>
  <si>
    <t>9783030186999</t>
  </si>
  <si>
    <t>9783030190729</t>
  </si>
  <si>
    <t>9789402419436</t>
  </si>
  <si>
    <t>9789813298637</t>
  </si>
  <si>
    <t>9783030479626</t>
  </si>
  <si>
    <t>9783030397807</t>
  </si>
  <si>
    <t>9783030483623</t>
  </si>
  <si>
    <t>9783662589304</t>
  </si>
  <si>
    <t>9783030367930</t>
  </si>
  <si>
    <t>9783030445065</t>
  </si>
  <si>
    <t>9788132239420</t>
  </si>
  <si>
    <t>9783030463540</t>
  </si>
  <si>
    <t>9783030453503</t>
  </si>
  <si>
    <t>9789811523762</t>
  </si>
  <si>
    <t>9783030214463</t>
  </si>
  <si>
    <t>9783030481568</t>
  </si>
  <si>
    <t>9783030323158</t>
  </si>
  <si>
    <t>9783030353735</t>
  </si>
  <si>
    <t>9783030301989</t>
  </si>
  <si>
    <t>9789811306105</t>
  </si>
  <si>
    <t>9783030381707</t>
  </si>
  <si>
    <t>9783030270209</t>
  </si>
  <si>
    <t>9781461430902</t>
  </si>
  <si>
    <t>9783030390501</t>
  </si>
  <si>
    <t>9783030277758</t>
  </si>
  <si>
    <t>9783030448615</t>
  </si>
  <si>
    <t>9789811559747</t>
  </si>
  <si>
    <t>9783030244897</t>
  </si>
  <si>
    <t>9783030037147</t>
  </si>
  <si>
    <t>9783030470401</t>
  </si>
  <si>
    <t>9783030240240</t>
  </si>
  <si>
    <t>9783030455811</t>
  </si>
  <si>
    <t>9783030289751</t>
  </si>
  <si>
    <t>9783030463908</t>
  </si>
  <si>
    <t>9783030250614</t>
  </si>
  <si>
    <t>9783030268824</t>
  </si>
  <si>
    <t>9783030539078</t>
  </si>
  <si>
    <t>9783030457556</t>
  </si>
  <si>
    <t>9783030494872</t>
  </si>
  <si>
    <t>9783030486136</t>
  </si>
  <si>
    <t>9783030452667</t>
  </si>
  <si>
    <t>9783030500221</t>
  </si>
  <si>
    <t>9783030465667</t>
  </si>
  <si>
    <t>9783030297862</t>
  </si>
  <si>
    <t>9783030289355</t>
  </si>
  <si>
    <t>9783030197032</t>
  </si>
  <si>
    <t>9783030466459</t>
  </si>
  <si>
    <t>9783030208462</t>
  </si>
  <si>
    <t>9783030485900</t>
  </si>
  <si>
    <t>9783030219581</t>
  </si>
  <si>
    <t>9783030132750</t>
  </si>
  <si>
    <t>9783030248116</t>
  </si>
  <si>
    <t>9783030235895</t>
  </si>
  <si>
    <t>9783030443443</t>
  </si>
  <si>
    <t>9783030479473</t>
  </si>
  <si>
    <t>9783030272326</t>
  </si>
  <si>
    <t>9783030264420</t>
  </si>
  <si>
    <t>9783030282653</t>
  </si>
  <si>
    <t>9783030503291</t>
  </si>
  <si>
    <t>9783030289638</t>
  </si>
  <si>
    <t>9789811500008</t>
  </si>
  <si>
    <t>9783030311704</t>
  </si>
  <si>
    <t>9783030357641</t>
  </si>
  <si>
    <t>9783030406783</t>
  </si>
  <si>
    <t>9783319930541</t>
  </si>
  <si>
    <t>9783030368708</t>
  </si>
  <si>
    <t>9783030487744</t>
  </si>
  <si>
    <t>9783030382735</t>
  </si>
  <si>
    <t>9783030386917</t>
  </si>
  <si>
    <t>9789813297906</t>
  </si>
  <si>
    <t>9783030443139</t>
  </si>
  <si>
    <t>9789811504846</t>
  </si>
  <si>
    <t>9783030321116</t>
  </si>
  <si>
    <t>9783030233860</t>
  </si>
  <si>
    <t>9783030494759</t>
  </si>
  <si>
    <t>9783030307219</t>
  </si>
  <si>
    <t>9789811385490</t>
  </si>
  <si>
    <t>9783030346065</t>
  </si>
  <si>
    <t>9783030224356</t>
  </si>
  <si>
    <t>9783030257927</t>
  </si>
  <si>
    <t>9783030486822</t>
  </si>
  <si>
    <t>9783030278083</t>
  </si>
  <si>
    <t>9783030223564</t>
  </si>
  <si>
    <t>9783030360924</t>
  </si>
  <si>
    <t>9783030444990</t>
  </si>
  <si>
    <t>9789813297623</t>
  </si>
  <si>
    <t>9783030264383</t>
  </si>
  <si>
    <t>9783030388614</t>
  </si>
  <si>
    <t>9783030283148</t>
  </si>
  <si>
    <t>9783030341480</t>
  </si>
  <si>
    <t>9789813296022</t>
  </si>
  <si>
    <t>9783030318925</t>
  </si>
  <si>
    <t>9789811527036</t>
  </si>
  <si>
    <t>9783030183707</t>
  </si>
  <si>
    <t>9783030268749</t>
  </si>
  <si>
    <t>9783030210625</t>
  </si>
  <si>
    <t>9783030430269</t>
  </si>
  <si>
    <t>9783030320034</t>
  </si>
  <si>
    <t>9783030274108</t>
  </si>
  <si>
    <t>9789811548420</t>
  </si>
  <si>
    <t>9789811577925</t>
  </si>
  <si>
    <t>9783030266486</t>
  </si>
  <si>
    <t>9783030159108</t>
  </si>
  <si>
    <t>9783030291372</t>
  </si>
  <si>
    <t>9783030285982</t>
  </si>
  <si>
    <t>9783030232764</t>
  </si>
  <si>
    <t>9783319941615</t>
  </si>
  <si>
    <t>9789811503306</t>
  </si>
  <si>
    <t>9783030319458</t>
  </si>
  <si>
    <t>https://doi.org/10.1007/978-3-030-25682-1</t>
  </si>
  <si>
    <t>https://doi.org/10.1007/978-3-030-26064-4</t>
  </si>
  <si>
    <t>https://doi.org/10.1007/978-3-030-19246-4</t>
  </si>
  <si>
    <t>https://doi.org/10.1007/978-3-030-26311-9</t>
  </si>
  <si>
    <t>https://doi.org/10.1007/978-4-431-56885-8</t>
  </si>
  <si>
    <t>https://doi.org/10.1007/978-3-030-42675-0</t>
  </si>
  <si>
    <t>https://doi.org/10.1007/978-3-030-37504-1</t>
  </si>
  <si>
    <t>https://doi.org/10.1007/978-3-030-33404-8</t>
  </si>
  <si>
    <t>https://doi.org/10.1007/978-3-030-23022-7</t>
  </si>
  <si>
    <t>https://doi.org/10.1007/978-3-030-25105-5</t>
  </si>
  <si>
    <t>https://doi.org/10.1007/978-3-030-28895-2</t>
  </si>
  <si>
    <t>https://doi.org/10.1007/978-981-15-1108-0</t>
  </si>
  <si>
    <t>https://doi.org/10.1007/978-981-15-4071-4</t>
  </si>
  <si>
    <t>https://doi.org/10.1007/978-3-030-37460-0</t>
  </si>
  <si>
    <t>https://doi.org/10.1007/978-3-030-45103-5</t>
  </si>
  <si>
    <t>https://doi.org/10.1007/978-3-030-42875-4</t>
  </si>
  <si>
    <t>https://doi.org/10.1007/978-3-030-41176-3</t>
  </si>
  <si>
    <t>https://doi.org/10.1007/978-981-15-4684-6</t>
  </si>
  <si>
    <t>https://doi.org/10.1007/978-981-13-0608-2</t>
  </si>
  <si>
    <t>https://doi.org/10.1007/978-3-030-32679-1</t>
  </si>
  <si>
    <t>https://doi.org/10.1007/978-3-030-20550-8</t>
  </si>
  <si>
    <t>https://doi.org/10.1007/978-3-030-43847-0</t>
  </si>
  <si>
    <t>https://doi.org/10.1007/978-3-030-12310-9</t>
  </si>
  <si>
    <t>https://doi.org/10.1007/978-3-030-43040-5</t>
  </si>
  <si>
    <t>https://doi.org/10.1007/978-3-030-22829-3</t>
  </si>
  <si>
    <t>https://doi.org/10.1007/978-3-030-19948-7</t>
  </si>
  <si>
    <t>https://doi.org/10.1007/978-3-030-24819-2</t>
  </si>
  <si>
    <t>https://doi.org/10.1007/978-3-030-41941-7</t>
  </si>
  <si>
    <t>https://doi.org/10.1007/978-3-030-18609-8</t>
  </si>
  <si>
    <t>https://doi.org/10.1007/978-3-030-21217-9</t>
  </si>
  <si>
    <t>https://doi.org/10.1007/978-981-15-4735-5</t>
  </si>
  <si>
    <t>https://doi.org/10.1007/978-3-030-49781-1</t>
  </si>
  <si>
    <t>https://doi.org/10.1007/978-3-030-48066-0</t>
  </si>
  <si>
    <t>https://doi.org/10.1007/978-3-030-43205-8</t>
  </si>
  <si>
    <t>https://doi.org/10.1007/978-3-030-28528-9</t>
  </si>
  <si>
    <t>https://doi.org/10.1007/978-3-030-29231-7</t>
  </si>
  <si>
    <t>https://doi.org/10.1007/978-3-030-29753-4</t>
  </si>
  <si>
    <t>https://doi.org/10.1007/978-3-030-43811-1</t>
  </si>
  <si>
    <t>https://doi.org/10.1007/978-3-030-34893-9</t>
  </si>
  <si>
    <t>https://doi.org/10.1007/978-3-030-02239-6</t>
  </si>
  <si>
    <t>https://doi.org/10.1007/978-3-030-37745-8</t>
  </si>
  <si>
    <t>https://doi.org/10.1007/978-3-658-29357-4</t>
  </si>
  <si>
    <t>https://doi.org/10.1007/978-1-4939-7587-7</t>
  </si>
  <si>
    <t>https://doi.org/10.1007/978-3-030-55408-8</t>
  </si>
  <si>
    <t>https://doi.org/10.1007/978-981-15-4506-1</t>
  </si>
  <si>
    <t>https://doi.org/10.1007/978-3-030-14163-9</t>
  </si>
  <si>
    <t>https://doi.org/10.1007/978-3-030-31485-9</t>
  </si>
  <si>
    <t>https://doi.org/10.1007/978-3-030-45951-2</t>
  </si>
  <si>
    <t>https://doi.org/10.1007/978-981-15-4419-4</t>
  </si>
  <si>
    <t>https://doi.org/10.1007/978-3-030-23273-3</t>
  </si>
  <si>
    <t>https://doi.org/10.1007/978-981-13-7322-0</t>
  </si>
  <si>
    <t>https://doi.org/10.1007/978-3-030-45964-2</t>
  </si>
  <si>
    <t>https://doi.org/10.1007/978-3-030-24756-0</t>
  </si>
  <si>
    <t>https://doi.org/10.1007/978-3-030-43672-8</t>
  </si>
  <si>
    <t>https://doi.org/10.1007/978-981-15-1220-9</t>
  </si>
  <si>
    <t>https://doi.org/10.1007/978-981-13-8173-7</t>
  </si>
  <si>
    <t>https://doi.org/10.1007/978-3-030-43654-4</t>
  </si>
  <si>
    <t>https://doi.org/10.1007/978-3-030-27241-8</t>
  </si>
  <si>
    <t>https://doi.org/10.1007/978-3-030-39998-6</t>
  </si>
  <si>
    <t>https://doi.org/10.1007/978-3-030-29466-3</t>
  </si>
  <si>
    <t>https://doi.org/10.1007/978-3-030-31232-9</t>
  </si>
  <si>
    <t>https://doi.org/10.1007/978-3-030-40967-8</t>
  </si>
  <si>
    <t>https://doi.org/10.1007/978-3-030-45296-4</t>
  </si>
  <si>
    <t>https://doi.org/10.1007/978-3-030-35506-7</t>
  </si>
  <si>
    <t>https://doi.org/10.1007/978-1-4471-5616-1</t>
  </si>
  <si>
    <t>https://doi.org/10.1007/978-3-030-44681-9</t>
  </si>
  <si>
    <t>https://doi.org/10.1007/978-3-030-46792-0</t>
  </si>
  <si>
    <t>https://doi.org/10.1007/978-3-030-32384-4</t>
  </si>
  <si>
    <t>https://doi.org/10.1007/978-3-030-40959-3</t>
  </si>
  <si>
    <t>https://doi.org/10.1007/978-3-030-40756-8</t>
  </si>
  <si>
    <t>https://doi.org/10.1007/978-981-15-4261-9</t>
  </si>
  <si>
    <t>https://doi.org/10.1007/978-3-030-19654-7</t>
  </si>
  <si>
    <t>https://doi.org/10.1007/978-3-030-28087-1</t>
  </si>
  <si>
    <t>https://doi.org/10.1007/978-3-030-29211-9</t>
  </si>
  <si>
    <t>https://doi.org/10.1007/978-3-030-31113-1</t>
  </si>
  <si>
    <t>https://doi.org/10.1007/978-3-030-29505-9</t>
  </si>
  <si>
    <t>https://doi.org/10.1007/978-981-15-3164-4</t>
  </si>
  <si>
    <t>https://doi.org/10.1007/978-3-030-25066-9</t>
  </si>
  <si>
    <t>https://doi.org/10.1007/978-3-030-26871-8</t>
  </si>
  <si>
    <t>https://doi.org/10.1007/978-3-030-51705-2</t>
  </si>
  <si>
    <t>https://doi.org/10.1007/978-3-030-48226-8</t>
  </si>
  <si>
    <t>https://doi.org/10.1007/978-3-030-52002-1</t>
  </si>
  <si>
    <t>https://doi.org/10.1007/978-3-030-51152-4</t>
  </si>
  <si>
    <t>https://doi.org/10.1007/978-3-030-44834-9</t>
  </si>
  <si>
    <t>https://doi.org/10.1007/978-3-030-26887-9</t>
  </si>
  <si>
    <t>https://doi.org/10.1007/978-3-030-32886-3</t>
  </si>
  <si>
    <t>https://doi.org/10.1007/978-3-030-48806-2</t>
  </si>
  <si>
    <t>https://doi.org/10.1007/978-3-662-61070-1</t>
  </si>
  <si>
    <t>https://doi.org/10.1007/978-3-030-24131-5</t>
  </si>
  <si>
    <t>https://doi.org/10.1007/978-3-319-55131-9</t>
  </si>
  <si>
    <t>https://doi.org/10.1007/978-3-030-26721-6</t>
  </si>
  <si>
    <t>https://doi.org/10.1007/978-3-030-35660-6</t>
  </si>
  <si>
    <t>https://doi.org/10.1007/978-3-030-03077-3</t>
  </si>
  <si>
    <t>https://doi.org/10.1007/978-3-030-37317-7</t>
  </si>
  <si>
    <t>https://doi.org/10.1007/978-3-030-41960-8</t>
  </si>
  <si>
    <t>https://doi.org/10.1007/978-3-662-60309-3</t>
  </si>
  <si>
    <t>https://doi.org/10.1007/978-981-13-9927-5</t>
  </si>
  <si>
    <t>https://doi.org/10.1007/978-3-030-23580-2</t>
  </si>
  <si>
    <t>https://doi.org/10.1007/978-3-030-38774-7</t>
  </si>
  <si>
    <t>https://doi.org/10.1007/978-3-030-24762-1</t>
  </si>
  <si>
    <t>https://doi.org/10.1007/978-981-15-1412-8</t>
  </si>
  <si>
    <t>https://doi.org/10.1007/978-3-030-41207-4</t>
  </si>
  <si>
    <t>https://doi.org/10.1007/978-3-030-42386-5</t>
  </si>
  <si>
    <t>https://doi.org/10.1007/978-3-030-34603-4</t>
  </si>
  <si>
    <t>https://doi.org/10.1007/978-3-030-44731-1</t>
  </si>
  <si>
    <t>https://doi.org/10.1007/978-3-030-38536-1</t>
  </si>
  <si>
    <t>https://doi.org/10.1007/978-981-13-9905-3</t>
  </si>
  <si>
    <t>https://doi.org/10.1007/978-981-32-9232-1</t>
  </si>
  <si>
    <t>https://doi.org/10.1007/978-3-030-29271-3</t>
  </si>
  <si>
    <t>https://doi.org/10.1007/978-981-15-7056-8</t>
  </si>
  <si>
    <t>https://doi.org/10.1007/978-3-030-44459-4</t>
  </si>
  <si>
    <t>https://doi.org/10.1007/978-3-030-10686-7</t>
  </si>
  <si>
    <t>https://doi.org/10.1007/978-3-030-40651-6</t>
  </si>
  <si>
    <t>https://doi.org/10.1007/978-3-030-30845-2</t>
  </si>
  <si>
    <t>https://doi.org/10.1007/978-3-030-57949-4</t>
  </si>
  <si>
    <t>https://doi.org/10.1007/978-3-030-28891-4</t>
  </si>
  <si>
    <t>https://doi.org/10.1007/978-3-030-44462-4</t>
  </si>
  <si>
    <t>https://doi.org/10.1007/978-3-030-45968-0</t>
  </si>
  <si>
    <t>https://doi.org/10.1007/978-3-030-43435-9</t>
  </si>
  <si>
    <t>https://doi.org/10.1007/978-981-15-5305-9</t>
  </si>
  <si>
    <t>https://doi.org/10.1007/978-3-030-28533-3</t>
  </si>
  <si>
    <t>https://doi.org/10.1007/978-3-030-41830-4</t>
  </si>
  <si>
    <t>https://doi.org/10.1007/978-3-030-22672-5</t>
  </si>
  <si>
    <t>https://doi.org/10.1007/978-3-030-24174-2</t>
  </si>
  <si>
    <t>https://doi.org/10.1007/978-3-030-21033-5</t>
  </si>
  <si>
    <t>https://doi.org/10.1007/978-3-030-46725-8</t>
  </si>
  <si>
    <t>https://doi.org/10.1007/978-3-030-25711-8</t>
  </si>
  <si>
    <t>https://doi.org/10.1007/978-1-0716-0132-7</t>
  </si>
  <si>
    <t>https://doi.org/10.1007/978-3-030-41138-1</t>
  </si>
  <si>
    <t>https://doi.org/10.1007/978-3-030-22445-5</t>
  </si>
  <si>
    <t>https://doi.org/10.1007/978-3-030-44150-0</t>
  </si>
  <si>
    <t>https://doi.org/10.1007/978-3-030-27419-1</t>
  </si>
  <si>
    <t>https://doi.org/10.1007/978-3-030-23417-1</t>
  </si>
  <si>
    <t>https://doi.org/10.1007/978-3-030-42958-4</t>
  </si>
  <si>
    <t>https://doi.org/10.1007/978-3-030-44135-7</t>
  </si>
  <si>
    <t>https://doi.org/10.1007/978-3-030-52549-1</t>
  </si>
  <si>
    <t>https://doi.org/10.1007/978-3-030-45278-0</t>
  </si>
  <si>
    <t>https://doi.org/10.1007/978-3-030-49414-8</t>
  </si>
  <si>
    <t>https://doi.org/10.1007/978-3-030-27375-0</t>
  </si>
  <si>
    <t>https://doi.org/10.1007/978-3-030-53118-8</t>
  </si>
  <si>
    <t>https://doi.org/10.1007/978-3-030-27261-6</t>
  </si>
  <si>
    <t>https://doi.org/10.1007/978-981-15-2213-0</t>
  </si>
  <si>
    <t>https://doi.org/10.1007/978-981-32-9131-7</t>
  </si>
  <si>
    <t>https://doi.org/10.1007/978-3-030-43803-6</t>
  </si>
  <si>
    <t>https://doi.org/10.1007/978-981-15-3681-6</t>
  </si>
  <si>
    <t>https://doi.org/10.1007/978-3-030-45457-9</t>
  </si>
  <si>
    <t>https://doi.org/10.1007/978-3-030-40675-2</t>
  </si>
  <si>
    <t>https://doi.org/10.1007/978-3-030-17366-1</t>
  </si>
  <si>
    <t>https://doi.org/10.1007/978-3-030-28807-5</t>
  </si>
  <si>
    <t>https://doi.org/10.1007/978-3-030-29447-2</t>
  </si>
  <si>
    <t>https://doi.org/10.1007/978-3-030-22757-9</t>
  </si>
  <si>
    <t>https://doi.org/10.1007/978-3-030-50820-3</t>
  </si>
  <si>
    <t>https://doi.org/10.1007/978-3-030-50823-4</t>
  </si>
  <si>
    <t>https://doi.org/10.1007/978-3-030-38662-7</t>
  </si>
  <si>
    <t>https://doi.org/10.1007/978-3-319-43153-6</t>
  </si>
  <si>
    <t>https://link.springer.com/openurl.asp?genre=book&amp;isbn=978-3-030-38320-6</t>
  </si>
  <si>
    <t>https://doi.org/10.1007/978-3-319-65942-8</t>
  </si>
  <si>
    <t>https://doi.org/10.1007/978-3-030-36955-2</t>
  </si>
  <si>
    <t>https://doi.org/10.1007/978-3-030-29462-5</t>
  </si>
  <si>
    <t>https://doi.org/10.1007/978-3-030-30687-8</t>
  </si>
  <si>
    <t>https://doi.org/10.1007/978-3-030-50873-9</t>
  </si>
  <si>
    <t>https://doi.org/10.1007/978-981-15-2890-3</t>
  </si>
  <si>
    <t>https://doi.org/10.1007/978-3-030-50446-5</t>
  </si>
  <si>
    <t>https://doi.org/10.1007/978-3-030-23940-4</t>
  </si>
  <si>
    <t>https://doi.org/10.1007/978-3-030-24436-1</t>
  </si>
  <si>
    <t>https://doi.org/10.1007/978-3-030-39457-8</t>
  </si>
  <si>
    <t>https://doi.org/10.1007/978-3-030-40893-0</t>
  </si>
  <si>
    <t>https://doi.org/10.1007/978-981-13-9459-1</t>
  </si>
  <si>
    <t>https://doi.org/10.1007/978-981-15-8681-1</t>
  </si>
  <si>
    <t>https://doi.org/10.1007/978-981-15-0746-5</t>
  </si>
  <si>
    <t>https://doi.org/10.1007/978-3-030-35488-6</t>
  </si>
  <si>
    <t>https://doi.org/10.1007/978-3-030-35340-7</t>
  </si>
  <si>
    <t>https://doi.org/10.1007/978-3-030-49127-7</t>
  </si>
  <si>
    <t>https://doi.org/10.1007/978-3-030-29772-5</t>
  </si>
  <si>
    <t>https://doi.org/10.1007/978-3-030-12438-0</t>
  </si>
  <si>
    <t>https://doi.org/10.1007/978-3-030-24420-0</t>
  </si>
  <si>
    <t>https://doi.org/10.1007/978-3-030-42626-2</t>
  </si>
  <si>
    <t>https://doi.org/10.1007/978-3-030-29809-8</t>
  </si>
  <si>
    <t>https://doi.org/10.1007/978-3-030-25486-5</t>
  </si>
  <si>
    <t>https://doi.org/10.1007/978-3-030-41350-7</t>
  </si>
  <si>
    <t>https://doi.org/10.1007/978-981-15-3013-5</t>
  </si>
  <si>
    <t>https://doi.org/10.1007/978-3-030-43127-3</t>
  </si>
  <si>
    <t>https://doi.org/10.1007/978-3-030-47012-8</t>
  </si>
  <si>
    <t>https://doi.org/10.1007/978-3-030-24593-1</t>
  </si>
  <si>
    <t>https://doi.org/10.1007/978-3-030-24574-0</t>
  </si>
  <si>
    <t>https://doi.org/10.1007/978-3-030-40150-4</t>
  </si>
  <si>
    <t>https://doi.org/10.1007/978-3-030-28392-6</t>
  </si>
  <si>
    <t>https://doi.org/10.1007/978-3-319-98264-9</t>
  </si>
  <si>
    <t>https://doi.org/10.1007/978-3-030-26849-7</t>
  </si>
  <si>
    <t>https://doi.org/10.1007/978-3-030-28845-7</t>
  </si>
  <si>
    <t>https://doi.org/10.1007/978-3-030-33660-8</t>
  </si>
  <si>
    <t>https://doi.org/10.1007/978-3-030-34811-3</t>
  </si>
  <si>
    <t>https://doi.org/10.1007/978-3-030-46812-5</t>
  </si>
  <si>
    <t>https://doi.org/10.1007/978-3-030-43826-5</t>
  </si>
  <si>
    <t>https://doi.org/10.1007/978-3-030-44492-1</t>
  </si>
  <si>
    <t>https://doi.org/10.1007/978-981-32-9460-8</t>
  </si>
  <si>
    <t>https://doi.org/10.1007/978-3-030-37289-7</t>
  </si>
  <si>
    <t>https://doi.org/10.1007/978-3-030-26957-9</t>
  </si>
  <si>
    <t>https://doi.org/10.1007/978-3-030-39582-7</t>
  </si>
  <si>
    <t>https://doi.org/10.1007/978-981-15-5175-8</t>
  </si>
  <si>
    <t>https://doi.org/10.1007/978-3-319-51196-2</t>
  </si>
  <si>
    <t>https://doi.org/10.1007/978-3-030-44725-0</t>
  </si>
  <si>
    <t>https://doi.org/10.1007/978-3-030-48571-9</t>
  </si>
  <si>
    <t>https://doi.org/10.1007/978-3-030-55621-1</t>
  </si>
  <si>
    <t>https://doi.org/10.1007/978-3-030-48088-2</t>
  </si>
  <si>
    <t>https://doi.org/10.1007/978-3-030-33808-4</t>
  </si>
  <si>
    <t>https://doi.org/10.1007/978-3-030-21870-6</t>
  </si>
  <si>
    <t>https://doi.org/10.1007/978-3-030-36222-5</t>
  </si>
  <si>
    <t>https://doi.org/10.1007/978-3-030-27001-8</t>
  </si>
  <si>
    <t>https://doi.org/10.1007/978-981-13-9795-0</t>
  </si>
  <si>
    <t>https://doi.org/10.1007/978-3-030-24135-3</t>
  </si>
  <si>
    <t>https://doi.org/10.1007/978-3-030-25389-9</t>
  </si>
  <si>
    <t>https://doi.org/10.1007/978-3-030-23765-3</t>
  </si>
  <si>
    <t>https://doi.org/10.1007/978-981-15-3069-2</t>
  </si>
  <si>
    <t>https://doi.org/10.1007/978-3-030-36966-8</t>
  </si>
  <si>
    <t>https://doi.org/10.1007/978-3-030-49285-4</t>
  </si>
  <si>
    <t>https://doi.org/10.1007/978-3-030-42382-7</t>
  </si>
  <si>
    <t>https://doi.org/10.1007/978-3-030-25909-9</t>
  </si>
  <si>
    <t>https://doi.org/10.1007/978-3-030-20820-2</t>
  </si>
  <si>
    <t>https://doi.org/10.1007/978-3-030-53868-2</t>
  </si>
  <si>
    <t>https://doi.org/10.1007/978-3-030-50173-0</t>
  </si>
  <si>
    <t>https://doi.org/10.1007/978-3-030-28672-9</t>
  </si>
  <si>
    <t>https://doi.org/10.1007/978-3-030-25751-4</t>
  </si>
  <si>
    <t>https://doi.org/10.1007/978-3-030-17347-0</t>
  </si>
  <si>
    <t>https://doi.org/10.1007/978-3-030-46398-4</t>
  </si>
  <si>
    <t>https://doi.org/10.1007/978-3-030-28557-9</t>
  </si>
  <si>
    <t>https://doi.org/10.1007/978-3-030-37782-3</t>
  </si>
  <si>
    <t>https://doi.org/10.1007/978-3-030-60697-8</t>
  </si>
  <si>
    <t>https://doi.org/10.1007/978-3-030-47499-7</t>
  </si>
  <si>
    <t>https://doi.org/10.1007/978-981-15-2417-2</t>
  </si>
  <si>
    <t>https://doi.org/10.1007/978-3-030-26531-1</t>
  </si>
  <si>
    <t>https://doi.org/10.1007/978-3-030-33628-8</t>
  </si>
  <si>
    <t>https://doi.org/10.1007/978-3-030-51878-3</t>
  </si>
  <si>
    <t>https://doi.org/10.1007/978-3-030-29676-6</t>
  </si>
  <si>
    <t>https://doi.org/10.1007/978-981-15-3188-0</t>
  </si>
  <si>
    <t>https://doi.org/10.1007/978-981-15-5992-1</t>
  </si>
  <si>
    <t>https://doi.org/10.1007/978-3-030-37708-3</t>
  </si>
  <si>
    <t>https://doi.org/10.1007/978-3-030-25116-1</t>
  </si>
  <si>
    <t>https://doi.org/10.1007/978-3-030-36438-0</t>
  </si>
  <si>
    <t>https://doi.org/10.1007/978-3-030-47404-1</t>
  </si>
  <si>
    <t>https://doi.org/10.1007/978-3-030-20812-7</t>
  </si>
  <si>
    <t>https://doi.org/10.1007/978-3-030-12719-0</t>
  </si>
  <si>
    <t>https://doi.org/10.1007/978-3-030-49815-3</t>
  </si>
  <si>
    <t>https://doi.org/10.1007/978-3-030-39767-8</t>
  </si>
  <si>
    <t>https://doi.org/10.1007/978-3-030-23235-1</t>
  </si>
  <si>
    <t>https://doi.org/10.1007/978-3-030-46187-4</t>
  </si>
  <si>
    <t>https://doi.org/10.1007/978-981-15-6010-1</t>
  </si>
  <si>
    <t>https://doi.org/10.1007/978-981-15-3944-2</t>
  </si>
  <si>
    <t>https://doi.org/10.1007/978-3-030-29361-1</t>
  </si>
  <si>
    <t>https://doi.org/10.1007/978-3-030-46470-7</t>
  </si>
  <si>
    <t>https://doi.org/10.1007/978-3-030-40341-6</t>
  </si>
  <si>
    <t>https://doi.org/10.1007/978-3-030-32219-9</t>
  </si>
  <si>
    <t>https://doi.org/10.1007/978-981-15-3409-6</t>
  </si>
  <si>
    <t>https://doi.org/10.1007/978-3-030-14455-5</t>
  </si>
  <si>
    <t>https://doi.org/10.1007/978-981-15-3699-1</t>
  </si>
  <si>
    <t>https://doi.org/10.1007/978-3-030-52173-8</t>
  </si>
  <si>
    <t>https://doi.org/10.1007/978-3-030-28794-8</t>
  </si>
  <si>
    <t>https://doi.org/10.1007/978-3-030-42722-1</t>
  </si>
  <si>
    <t>https://doi.org/10.1007/978-3-030-17305-0</t>
  </si>
  <si>
    <t>https://doi.org/10.1007/978-3-030-42990-4</t>
  </si>
  <si>
    <t>https://doi.org/10.1007/978-3-030-28829-7</t>
  </si>
  <si>
    <t>https://doi.org/10.1007/978-3-030-34090-2</t>
  </si>
  <si>
    <t>https://doi.org/10.1007/978-3-030-49872-6</t>
  </si>
  <si>
    <t>https://doi.org/10.1007/978-3-030-33376-8</t>
  </si>
  <si>
    <t>https://doi.org/10.1007/978-3-030-28584-5</t>
  </si>
  <si>
    <t>https://doi.org/10.1007/978-3-030-52984-0</t>
  </si>
  <si>
    <t>https://doi.org/10.1007/978-981-32-9030-3</t>
  </si>
  <si>
    <t>https://doi.org/10.1007/978-981-13-6649-9</t>
  </si>
  <si>
    <t>https://doi.org/10.1007/978-981-10-3905-8</t>
  </si>
  <si>
    <t>https://doi.org/10.1007/978-3-030-28657-6</t>
  </si>
  <si>
    <t>https://doi.org/10.1007/978-981-32-9737-1</t>
  </si>
  <si>
    <t>https://doi.org/10.1007/978-3-030-42569-2</t>
  </si>
  <si>
    <t>https://doi.org/10.1007/978-3-030-32165-9</t>
  </si>
  <si>
    <t>https://doi.org/10.1007/978-3-030-25341-7</t>
  </si>
  <si>
    <t>https://doi.org/10.1007/978-3-030-33443-7</t>
  </si>
  <si>
    <t>https://doi.org/10.1007/978-3-030-44889-9</t>
  </si>
  <si>
    <t>https://doi.org/10.1007/978-3-030-40570-0</t>
  </si>
  <si>
    <t>https://doi.org/10.1007/978-3-030-45332-9</t>
  </si>
  <si>
    <t>https://doi.org/10.1007/978-3-030-21103-5</t>
  </si>
  <si>
    <t>https://doi.org/10.1007/978-3-030-29832-6</t>
  </si>
  <si>
    <t>https://doi.org/10.1007/978-981-15-4190-2</t>
  </si>
  <si>
    <t>https://doi.org/10.1007/978-3-030-36990-3</t>
  </si>
  <si>
    <t>https://doi.org/10.1007/978-3-030-39572-8</t>
  </si>
  <si>
    <t>https://doi.org/10.1007/978-3-030-17410-1</t>
  </si>
  <si>
    <t>https://doi.org/10.1007/978-3-662-61264-4</t>
  </si>
  <si>
    <t>https://doi.org/10.1007/978-3-030-41091-9</t>
  </si>
  <si>
    <t>https://doi.org/10.1007/978-3-030-37301-6</t>
  </si>
  <si>
    <t>https://doi.org/10.1007/978-3-030-22684-8</t>
  </si>
  <si>
    <t>https://doi.org/10.1007/978-981-13-9787-5</t>
  </si>
  <si>
    <t>https://doi.org/10.1007/978-3-030-47117-0</t>
  </si>
  <si>
    <t>https://doi.org/10.1007/978-3-030-26554-0</t>
  </si>
  <si>
    <t>https://doi.org/10.1007/978-3-030-46699-2</t>
  </si>
  <si>
    <t>https://doi.org/10.1007/978-3-030-26710-0</t>
  </si>
  <si>
    <t>https://doi.org/10.1007/978-3-030-50853-1</t>
  </si>
  <si>
    <t>https://doi.org/10.1007/978-3-030-42011-6</t>
  </si>
  <si>
    <t>https://doi.org/10.1007/978-3-030-27805-2</t>
  </si>
  <si>
    <t>https://doi.org/10.1007/978-3-030-27492-4</t>
  </si>
  <si>
    <t>https://doi.org/10.1007/978-981-15-4786-7</t>
  </si>
  <si>
    <t>https://doi.org/10.1007/978-3-030-36606-3</t>
  </si>
  <si>
    <t>https://doi.org/10.1007/978-3-030-16126-2</t>
  </si>
  <si>
    <t>https://doi.org/10.1007/978-3-030-24233-6</t>
  </si>
  <si>
    <t>https://doi.org/10.1007/978-3-030-28319-3</t>
  </si>
  <si>
    <t>https://doi.org/10.1007/978-3-030-27909-7</t>
  </si>
  <si>
    <t>https://doi.org/10.1007/978-3-030-24086-8</t>
  </si>
  <si>
    <t>https://doi.org/10.1007/978-3-030-47568-0</t>
  </si>
  <si>
    <t>https://doi.org/10.1007/978-3-030-36079-5</t>
  </si>
  <si>
    <t>https://doi.org/10.1007/978-981-13-9772-1</t>
  </si>
  <si>
    <t>https://doi.org/10.1007/978-3-030-41874-8</t>
  </si>
  <si>
    <t>https://doi.org/10.1007/978-3-030-26211-2</t>
  </si>
  <si>
    <t>https://doi.org/10.1007/978-3-030-49741-5</t>
  </si>
  <si>
    <t>https://doi.org/10.1007/978-3-030-27592-1</t>
  </si>
  <si>
    <t>https://doi.org/10.1007/978-3-030-25335-6</t>
  </si>
  <si>
    <t>https://doi.org/10.1007/978-3-030-24608-2</t>
  </si>
  <si>
    <t>https://doi.org/10.1007/978-3-030-37363-4</t>
  </si>
  <si>
    <t>https://doi.org/10.1007/978-3-030-26226-6</t>
  </si>
  <si>
    <t>https://doi.org/10.1007/978-3-030-29582-0</t>
  </si>
  <si>
    <t>https://doi.org/10.1007/978-3-030-44286-6</t>
  </si>
  <si>
    <t>https://doi.org/10.1007/978-981-15-3159-0</t>
  </si>
  <si>
    <t>https://doi.org/10.1007/978-3-030-39115-7</t>
  </si>
  <si>
    <t>https://doi.org/10.1007/978-3-030-36346-8</t>
  </si>
  <si>
    <t>https://doi.org/10.1007/978-3-030-28841-9</t>
  </si>
  <si>
    <t>https://doi.org/10.1007/978-3-030-28803-7</t>
  </si>
  <si>
    <t>https://doi.org/10.1007/978-3-030-21695-5</t>
  </si>
  <si>
    <t>https://doi.org/10.1007/978-3-030-28929-4</t>
  </si>
  <si>
    <t>https://doi.org/10.1007/978-3-030-29093-1</t>
  </si>
  <si>
    <t>https://doi.org/10.1007/978-3-030-37972-8</t>
  </si>
  <si>
    <t>https://doi.org/10.1007/978-3-030-22922-1</t>
  </si>
  <si>
    <t>https://doi.org/10.1007/978-3-030-21657-3</t>
  </si>
  <si>
    <t>https://doi.org/10.1007/978-3-030-19625-7</t>
  </si>
  <si>
    <t>https://doi.org/10.1007/978-3-030-41468-9</t>
  </si>
  <si>
    <t>https://doi.org/10.1007/978-3-030-27359-0</t>
  </si>
  <si>
    <t>https://doi.org/10.1007/978-3-030-41890-8</t>
  </si>
  <si>
    <t>https://doi.org/10.1007/978-3-030-13290-3</t>
  </si>
  <si>
    <t>https://doi.org/10.1007/978-3-030-42806-8</t>
  </si>
  <si>
    <t>https://doi.org/10.1007/978-3-030-24730-0</t>
  </si>
  <si>
    <t>https://doi.org/10.1007/978-3-030-40449-9</t>
  </si>
  <si>
    <t>https://doi.org/10.1007/978-3-030-26288-4</t>
  </si>
  <si>
    <t>https://doi.org/10.1007/978-3-030-41128-2</t>
  </si>
  <si>
    <t>https://doi.org/10.1007/978-3-030-21555-2</t>
  </si>
  <si>
    <t>https://doi.org/10.1007/978-3-030-54648-9</t>
  </si>
  <si>
    <t>https://doi.org/10.1007/978-3-030-18940-2</t>
  </si>
  <si>
    <t>https://doi.org/10.1007/978-3-030-34511-2</t>
  </si>
  <si>
    <t>https://doi.org/10.1007/978-981-13-7677-1</t>
  </si>
  <si>
    <t>https://doi.org/10.1007/978-3-030-47868-1</t>
  </si>
  <si>
    <t>https://doi.org/10.1007/978-3-030-38976-5</t>
  </si>
  <si>
    <t>https://doi.org/10.1007/978-3-030-41035-3</t>
  </si>
  <si>
    <t>https://doi.org/10.1007/978-3-030-40939-5</t>
  </si>
  <si>
    <t>https://doi.org/10.1007/978-3-030-40746-9</t>
  </si>
  <si>
    <t>https://doi.org/10.1007/978-3-030-27881-6</t>
  </si>
  <si>
    <t>https://doi.org/10.1007/978-3-030-31222-0</t>
  </si>
  <si>
    <t>https://doi.org/10.1007/978-981-15-0520-1</t>
  </si>
  <si>
    <t>https://doi.org/10.1007/978-3-030-33812-1</t>
  </si>
  <si>
    <t>https://doi.org/10.1007/978-3-030-28357-5</t>
  </si>
  <si>
    <t>https://doi.org/10.1007/978-3-030-45066-3</t>
  </si>
  <si>
    <t>https://doi.org/10.1007/978-3-030-23104-0</t>
  </si>
  <si>
    <t>https://doi.org/10.1007/978-3-030-48446-0</t>
  </si>
  <si>
    <t>https://doi.org/10.1007/978-981-13-7248-3</t>
  </si>
  <si>
    <t>https://doi.org/10.1007/978-981-15-0414-3</t>
  </si>
  <si>
    <t>https://doi.org/10.1007/978-3-030-32419-3</t>
  </si>
  <si>
    <t>https://doi.org/10.1007/978-3-030-33803-9</t>
  </si>
  <si>
    <t>https://doi.org/10.1007/978-3-030-33358-4</t>
  </si>
  <si>
    <t>https://doi.org/10.1007/978-3-662-61186-9</t>
  </si>
  <si>
    <t>https://doi.org/10.1007/978-3-030-27828-1</t>
  </si>
  <si>
    <t>https://doi.org/10.1007/978-3-030-47095-1</t>
  </si>
  <si>
    <t>https://doi.org/10.1007/978-981-15-0151-7</t>
  </si>
  <si>
    <t>https://doi.org/10.1007/978-981-13-8518-6</t>
  </si>
  <si>
    <t>https://doi.org/10.1007/978-3-030-32482-7</t>
  </si>
  <si>
    <t>https://doi.org/10.1007/978-3-030-23065-4</t>
  </si>
  <si>
    <t>https://doi.org/10.1007/978-3-030-23483-6</t>
  </si>
  <si>
    <t>https://doi.org/10.1007/978-3-030-35820-4</t>
  </si>
  <si>
    <t>https://doi.org/10.1007/978-3-030-49672-2</t>
  </si>
  <si>
    <t>https://doi.org/10.1007/978-3-030-53127-0</t>
  </si>
  <si>
    <t>https://doi.org/10.1007/978-3-030-45627-6</t>
  </si>
  <si>
    <t>https://doi.org/10.1007/978-981-13-7836-2</t>
  </si>
  <si>
    <t>https://doi.org/10.1007/978-3-030-29433-5</t>
  </si>
  <si>
    <t>https://doi.org/10.1007/978-3-030-30332-7</t>
  </si>
  <si>
    <t>https://doi.org/10.1007/978-981-15-0898-1</t>
  </si>
  <si>
    <t>https://doi.org/10.1007/978-981-15-0902-5</t>
  </si>
  <si>
    <t>https://doi.org/10.1007/978-981-15-1796-9</t>
  </si>
  <si>
    <t>https://doi.org/10.1007/978-3-030-29236-2</t>
  </si>
  <si>
    <t>https://doi.org/10.1007/978-3-030-48767-6</t>
  </si>
  <si>
    <t>https://doi.org/10.1007/978-3-030-21748-8</t>
  </si>
  <si>
    <t>https://doi.org/10.1007/978-3-030-38261-2</t>
  </si>
  <si>
    <t>https://doi.org/10.1007/978-3-030-31210-7</t>
  </si>
  <si>
    <t>https://doi.org/10.1007/978-3-030-23979-4</t>
  </si>
  <si>
    <t>https://doi.org/10.1007/978-3-030-24596-2</t>
  </si>
  <si>
    <t>https://doi.org/10.1007/978-981-15-4466-8</t>
  </si>
  <si>
    <t>https://doi.org/10.1007/978-3-030-41372-9</t>
  </si>
  <si>
    <t>https://doi.org/10.1007/978-981-15-8435-0</t>
  </si>
  <si>
    <t>https://doi.org/10.1007/978-3-030-30094-4</t>
  </si>
  <si>
    <t>https://doi.org/10.1007/978-981-15-2333-5</t>
  </si>
  <si>
    <t>https://doi.org/10.1007/978-981-15-5009-6</t>
  </si>
  <si>
    <t>https://doi.org/10.1007/978-981-32-9182-9</t>
  </si>
  <si>
    <t>https://doi.org/10.1007/978-3-030-47542-0</t>
  </si>
  <si>
    <t>https://doi.org/10.1007/978-3-030-16307-5</t>
  </si>
  <si>
    <t>https://doi.org/10.1007/978-3-030-30085-2</t>
  </si>
  <si>
    <t>https://doi.org/10.1007/978-3-030-46255-0</t>
  </si>
  <si>
    <t>https://doi.org/10.1007/978-981-15-4039-4</t>
  </si>
  <si>
    <t>https://doi.org/10.1007/978-981-13-8546-9</t>
  </si>
  <si>
    <t>https://doi.org/10.1007/978-3-030-53813-2</t>
  </si>
  <si>
    <t>https://doi.org/10.1007/978-3-030-24116-2</t>
  </si>
  <si>
    <t>https://doi.org/10.1007/978-3-662-60752-7</t>
  </si>
  <si>
    <t>https://doi.org/10.1007/978-981-13-7932-1</t>
  </si>
  <si>
    <t>https://doi.org/10.1007/978-3-030-25057-7</t>
  </si>
  <si>
    <t>https://doi.org/10.1007/978-3-030-30730-1</t>
  </si>
  <si>
    <t>https://doi.org/10.1007/978-3-030-21611-5</t>
  </si>
  <si>
    <t>https://doi.org/10.1007/978-981-13-7896-6</t>
  </si>
  <si>
    <t>https://doi.org/10.1007/978-3-030-24082-0</t>
  </si>
  <si>
    <t>https://doi.org/10.1007/978-3-030-31741-6</t>
  </si>
  <si>
    <t>https://doi.org/10.1007/978-3-030-20829-5</t>
  </si>
  <si>
    <t>https://doi.org/10.1007/978-3-030-27897-7</t>
  </si>
  <si>
    <t>https://doi.org/10.1007/978-981-15-0395-5</t>
  </si>
  <si>
    <t>https://doi.org/10.1007/978-3-030-27382-8</t>
  </si>
  <si>
    <t>https://doi.org/10.1007/978-3-030-28333-9</t>
  </si>
  <si>
    <t>https://doi.org/10.1007/978-3-030-45414-2</t>
  </si>
  <si>
    <t>https://doi.org/10.1007/978-981-10-7046-4</t>
  </si>
  <si>
    <t>https://doi.org/10.1007/978-3-030-51410-5</t>
  </si>
  <si>
    <t>https://doi.org/10.1007/978-981-10-4953-8</t>
  </si>
  <si>
    <t>https://doi.org/10.1007/978-3-030-35498-5</t>
  </si>
  <si>
    <t>https://doi.org/10.1007/978-981-13-3738-3</t>
  </si>
  <si>
    <t>https://doi.org/10.1007/978-3-030-39559-9</t>
  </si>
  <si>
    <t>https://doi.org/10.1007/978-3-030-48890-1</t>
  </si>
  <si>
    <t>https://doi.org/10.1007/978-3-030-52919-2</t>
  </si>
  <si>
    <t>https://doi.org/10.1007/978-3-030-29604-9</t>
  </si>
  <si>
    <t>https://doi.org/10.1007/978-3-030-36643-8</t>
  </si>
  <si>
    <t>https://doi.org/10.1007/978-1-0716-0854-8</t>
  </si>
  <si>
    <t>https://doi.org/10.1007/978-3-030-24432-3</t>
  </si>
  <si>
    <t>https://doi.org/10.1007/978-3-030-40542-7</t>
  </si>
  <si>
    <t>https://doi.org/10.1007/978-3-030-50983-5</t>
  </si>
  <si>
    <t>https://doi.org/10.1007/978-3-030-19762-9</t>
  </si>
  <si>
    <t>https://doi.org/10.1007/978-3-030-28872-3</t>
  </si>
  <si>
    <t>https://doi.org/10.1007/978-981-13-9604-5</t>
  </si>
  <si>
    <t>https://doi.org/10.1007/978-3-030-27747-5</t>
  </si>
  <si>
    <t>https://doi.org/10.1007/978-981-15-6891-6</t>
  </si>
  <si>
    <t>https://doi.org/10.1007/978-981-15-3001-2</t>
  </si>
  <si>
    <t>https://doi.org/10.1007/978-981-15-7644-7</t>
  </si>
  <si>
    <t>https://doi.org/10.1007/978-3-030-32300-4</t>
  </si>
  <si>
    <t>https://doi.org/10.1007/978-3-319-96376-1</t>
  </si>
  <si>
    <t>https://doi.org/10.1007/978-3-030-41967-7</t>
  </si>
  <si>
    <t>https://doi.org/10.1007/978-3-319-64513-1</t>
  </si>
  <si>
    <t>https://doi.org/10.1007/978-3-030-48009-7</t>
  </si>
  <si>
    <t>https://doi.org/10.1007/978-3-030-26234-1</t>
  </si>
  <si>
    <t>https://doi.org/10.1007/978-3-030-28646-0</t>
  </si>
  <si>
    <t>https://doi.org/10.1007/978-3-030-42645-3</t>
  </si>
  <si>
    <t>https://doi.org/10.1007/978-3-030-39383-0</t>
  </si>
  <si>
    <t>https://doi.org/10.1007/978-3-030-15820-0</t>
  </si>
  <si>
    <t>https://doi.org/10.1007/978-3-030-29223-2</t>
  </si>
  <si>
    <t>https://doi.org/10.1007/978-3-030-19171-9</t>
  </si>
  <si>
    <t>https://doi.org/10.1007/978-3-030-41636-2</t>
  </si>
  <si>
    <t>https://doi.org/10.1007/978-3-030-44715-1</t>
  </si>
  <si>
    <t>https://doi.org/10.1007/978-3-030-43985-9</t>
  </si>
  <si>
    <t>https://doi.org/10.1007/978-3-662-61162-3</t>
  </si>
  <si>
    <t>https://doi.org/10.1007/978-3-030-27820-5</t>
  </si>
  <si>
    <t>https://doi.org/10.1007/978-3-030-22430-1</t>
  </si>
  <si>
    <t>https://doi.org/10.1007/978-3-540-68897-6</t>
  </si>
  <si>
    <t>https://doi.org/10.1007/978-3-030-47809-4</t>
  </si>
  <si>
    <t>https://doi.org/10.1007/978-3-030-43683-4</t>
  </si>
  <si>
    <t>https://doi.org/10.1007/978-3-030-37944-5</t>
  </si>
  <si>
    <t>https://doi.org/10.1007/978-3-030-43367-3</t>
  </si>
  <si>
    <t>https://doi.org/10.1007/978-3-319-91164-9</t>
  </si>
  <si>
    <t>https://doi.org/10.1007/978-3-030-44754-0</t>
  </si>
  <si>
    <t>https://doi.org/10.1007/978-3-030-28199-1</t>
  </si>
  <si>
    <t>https://doi.org/10.1007/978-3-030-47801-8</t>
  </si>
  <si>
    <t>https://doi.org/10.1007/978-3-030-16641-0</t>
  </si>
  <si>
    <t>https://doi.org/10.1007/978-3-030-38606-1</t>
  </si>
  <si>
    <t>https://doi.org/10.1007/978-3-319-78265-2</t>
  </si>
  <si>
    <t>https://doi.org/10.1007/978-3-030-57219-8</t>
  </si>
  <si>
    <t>https://doi.org/10.1007/978-3-030-50188-4</t>
  </si>
  <si>
    <t>https://doi.org/10.1007/978-3-030-18740-8</t>
  </si>
  <si>
    <t>https://doi.org/10.1007/978-3-030-23993-0</t>
  </si>
  <si>
    <t>https://doi.org/10.1007/978-3-030-50808-1</t>
  </si>
  <si>
    <t>https://doi.org/10.1007/978-3-030-35750-4</t>
  </si>
  <si>
    <t>https://doi.org/10.1007/978-3-030-31772-0</t>
  </si>
  <si>
    <t>https://doi.org/10.1007/978-3-030-31601-3</t>
  </si>
  <si>
    <t>https://doi.org/10.1007/978-3-030-42618-7</t>
  </si>
  <si>
    <t>https://doi.org/10.1007/978-3-030-49701-9</t>
  </si>
  <si>
    <t>https://doi.org/10.1007/978-3-030-36975-0</t>
  </si>
  <si>
    <t>https://doi.org/10.1007/978-3-030-32996-9</t>
  </si>
  <si>
    <t>https://doi.org/10.1007/978-3-030-43627-8</t>
  </si>
  <si>
    <t>https://doi.org/10.1007/978-3-030-25421-6</t>
  </si>
  <si>
    <t>https://doi.org/10.1007/978-981-15-5467-4</t>
  </si>
  <si>
    <t>https://doi.org/10.1007/978-3-319-92450-2</t>
  </si>
  <si>
    <t>https://doi.org/10.1007/978-3-030-26191-7</t>
  </si>
  <si>
    <t>https://doi.org/10.1007/978-3-030-27584-6</t>
  </si>
  <si>
    <t>https://doi.org/10.1007/978-3-030-23608-3</t>
  </si>
  <si>
    <t>https://doi.org/10.1007/978-3-030-41150-3</t>
  </si>
  <si>
    <t>https://doi.org/10.1007/978-3-030-26777-3</t>
  </si>
  <si>
    <t>https://doi.org/10.1007/978-3-030-35276-9</t>
  </si>
  <si>
    <t>https://doi.org/10.1007/978-3-030-37173-9</t>
  </si>
  <si>
    <t>https://doi.org/10.1007/978-981-15-0391-7</t>
  </si>
  <si>
    <t>https://doi.org/10.1007/978-981-13-8954-2</t>
  </si>
  <si>
    <t>https://doi.org/10.1007/978-981-15-1846-1</t>
  </si>
  <si>
    <t>https://doi.org/10.1007/978-3-030-31877-2</t>
  </si>
  <si>
    <t>https://doi.org/10.1007/978-3-030-18396-7</t>
  </si>
  <si>
    <t>https://doi.org/10.1007/978-3-662-59307-3</t>
  </si>
  <si>
    <t>https://doi.org/10.1007/978-3-030-31011-0</t>
  </si>
  <si>
    <t>https://doi.org/10.1007/978-3-030-35206-6</t>
  </si>
  <si>
    <t>https://doi.org/10.1007/978-3-030-48419-4</t>
  </si>
  <si>
    <t>https://doi.org/10.1007/978-3-030-36548-6</t>
  </si>
  <si>
    <t>https://doi.org/10.1007/978-3-030-28852-5</t>
  </si>
  <si>
    <t>https://doi.org/10.1007/978-3-030-28072-7</t>
  </si>
  <si>
    <t>https://doi.org/10.1007/978-3-030-14121-9</t>
  </si>
  <si>
    <t>https://doi.org/10.1007/978-3-030-53145-4</t>
  </si>
  <si>
    <t>https://doi.org/10.1007/978-981-13-8522-3</t>
  </si>
  <si>
    <t>https://doi.org/10.1007/978-981-15-7126-8</t>
  </si>
  <si>
    <t>https://doi.org/10.1007/978-3-030-24043-1</t>
  </si>
  <si>
    <t>https://doi.org/10.1007/978-3-030-42637-8</t>
  </si>
  <si>
    <t>https://doi.org/10.1007/978-981-13-7197-4</t>
  </si>
  <si>
    <t>https://doi.org/10.1007/978-3-030-29618-6</t>
  </si>
  <si>
    <t>https://doi.org/10.1007/978-3-030-43356-7</t>
  </si>
  <si>
    <t>https://doi.org/10.1007/978-3-319-95828-6</t>
  </si>
  <si>
    <t>https://doi.org/10.1007/978-3-030-42998-0</t>
  </si>
  <si>
    <t>https://doi.org/10.1007/978-3-030-18797-2</t>
  </si>
  <si>
    <t>https://doi.org/10.1007/978-3-030-37621-5</t>
  </si>
  <si>
    <t>https://doi.org/10.1007/978-3-030-25610-4</t>
  </si>
  <si>
    <t>https://doi.org/10.1007/978-3-030-25494-0</t>
  </si>
  <si>
    <t>https://doi.org/10.1007/978-3-030-49104-8</t>
  </si>
  <si>
    <t>https://doi.org/10.1007/978-3-030-43428-1</t>
  </si>
  <si>
    <t>https://doi.org/10.1007/978-3-030-18012-6</t>
  </si>
  <si>
    <t>https://doi.org/10.1007/978-3-030-18679-1</t>
  </si>
  <si>
    <t>https://doi.org/10.1007/978-3-030-59920-1</t>
  </si>
  <si>
    <t>https://doi.org/10.1007/978-3-030-44858-5</t>
  </si>
  <si>
    <t>https://doi.org/10.1007/978-3-030-30892-6</t>
  </si>
  <si>
    <t>https://doi.org/10.1007/978-3-030-25324-0</t>
  </si>
  <si>
    <t>https://doi.org/10.1007/978-3-030-26478-9</t>
  </si>
  <si>
    <t>https://doi.org/10.1007/978-3-030-39888-0</t>
  </si>
  <si>
    <t>https://doi.org/10.1007/978-3-030-30766-0</t>
  </si>
  <si>
    <t>https://doi.org/10.1007/978-3-030-47283-2</t>
  </si>
  <si>
    <t>https://doi.org/10.1007/978-3-030-35731-3</t>
  </si>
  <si>
    <t>https://doi.org/10.1007/978-3-030-26269-3</t>
  </si>
  <si>
    <t>https://doi.org/10.1007/978-3-030-36934-7</t>
  </si>
  <si>
    <t>https://doi.org/10.1007/978-3-319-96681-6</t>
  </si>
  <si>
    <t>https://doi.org/10.1007/978-3-030-31471-2</t>
  </si>
  <si>
    <t>https://doi.org/10.1007/978-3-030-40196-2</t>
  </si>
  <si>
    <t>https://doi.org/10.1007/978-3-030-40655-4</t>
  </si>
  <si>
    <t>https://doi.org/10.1007/978-3-030-36287-4</t>
  </si>
  <si>
    <t>https://doi.org/10.1007/978-981-15-3855-1</t>
  </si>
  <si>
    <t>https://doi.org/10.1007/978-3-030-19250-1</t>
  </si>
  <si>
    <t>https://doi.org/10.1007/978-3-030-27177-0</t>
  </si>
  <si>
    <t>https://doi.org/10.1007/978-3-030-24413-2</t>
  </si>
  <si>
    <t>https://doi.org/10.1007/978-3-030-46574-2</t>
  </si>
  <si>
    <t>https://doi.org/10.1007/978-3-030-43286-7</t>
  </si>
  <si>
    <t>https://doi.org/10.1007/978-3-030-42527-2</t>
  </si>
  <si>
    <t>https://doi.org/10.1007/978-3-319-69287-6</t>
  </si>
  <si>
    <t>https://doi.org/10.1007/978-3-030-49055-3</t>
  </si>
  <si>
    <t>https://doi.org/10.1007/978-3-030-52628-3</t>
  </si>
  <si>
    <t>https://doi.org/10.1007/978-3-030-39982-5</t>
  </si>
  <si>
    <t>https://doi.org/10.1007/978-3-030-44414-3</t>
  </si>
  <si>
    <t>https://doi.org/10.1007/978-3-030-43769-5</t>
  </si>
  <si>
    <t>https://doi.org/10.1007/978-3-030-33610-3</t>
  </si>
  <si>
    <t>https://doi.org/10.1007/978-3-030-38916-1</t>
  </si>
  <si>
    <t>https://doi.org/10.1007/978-3-030-27099-5</t>
  </si>
  <si>
    <t>https://doi.org/10.1007/978-3-662-61097-8</t>
  </si>
  <si>
    <t>https://doi.org/10.1007/978-3-662-59169-7</t>
  </si>
  <si>
    <t>https://doi.org/10.1007/978-981-15-3773-8</t>
  </si>
  <si>
    <t>https://doi.org/10.1007/978-3-030-29848-7</t>
  </si>
  <si>
    <t>https://doi.org/10.1007/978-3-030-26418-5</t>
  </si>
  <si>
    <t>https://doi.org/10.1007/978-981-15-0548-5</t>
  </si>
  <si>
    <t>https://doi.org/10.1007/978-3-030-21840-9</t>
  </si>
  <si>
    <t>https://doi.org/10.1007/978-3-030-26280-8</t>
  </si>
  <si>
    <t>https://doi.org/10.1007/978-3-030-31661-7</t>
  </si>
  <si>
    <t>https://doi.org/10.1007/978-3-030-21267-4</t>
  </si>
  <si>
    <t>https://doi.org/10.1007/978-3-030-31989-2</t>
  </si>
  <si>
    <t>https://doi.org/10.1007/978-3-030-38938-3</t>
  </si>
  <si>
    <t>https://doi.org/10.1007/978-3-030-33292-1</t>
  </si>
  <si>
    <t>https://doi.org/10.1007/978-3-030-38909-3</t>
  </si>
  <si>
    <t>https://doi.org/10.1007/978-3-030-49984-6</t>
  </si>
  <si>
    <t>https://doi.org/10.1007/978-3-030-43491-5</t>
  </si>
  <si>
    <t>https://doi.org/10.1007/978-3-030-17824-6</t>
  </si>
  <si>
    <t>https://doi.org/10.1007/978-3-030-25804-7</t>
  </si>
  <si>
    <t>https://doi.org/10.1007/978-3-030-26961-6</t>
  </si>
  <si>
    <t>https://doi.org/10.1007/978-3-030-22891-0</t>
  </si>
  <si>
    <t>https://doi.org/10.1007/978-3-030-41724-6</t>
  </si>
  <si>
    <t>https://doi.org/10.1007/978-3-030-47910-7</t>
  </si>
  <si>
    <t>https://doi.org/10.1007/978-981-15-2055-6</t>
  </si>
  <si>
    <t>https://doi.org/10.1007/978-981-15-0575-1</t>
  </si>
  <si>
    <t>https://doi.org/10.1007/978-3-030-34751-2</t>
  </si>
  <si>
    <t>https://doi.org/10.1007/978-3-030-19055-2</t>
  </si>
  <si>
    <t>https://doi.org/10.1007/978-3-030-35570-8</t>
  </si>
  <si>
    <t>https://doi.org/10.1007/978-3-030-48374-6</t>
  </si>
  <si>
    <t>https://doi.org/10.1007/978-3-030-46866-8</t>
  </si>
  <si>
    <t>https://doi.org/10.1007/978-3-030-18626-5</t>
  </si>
  <si>
    <t>https://doi.org/10.1007/978-3-030-37480-8</t>
  </si>
  <si>
    <t>https://doi.org/10.1007/978-981-15-0810-3</t>
  </si>
  <si>
    <t>https://doi.org/10.1007/978-3-030-47009-8</t>
  </si>
  <si>
    <t>https://doi.org/10.1007/978-981-15-2993-1</t>
  </si>
  <si>
    <t>https://doi.org/10.1007/978-3-030-47682-3</t>
  </si>
  <si>
    <t>https://doi.org/10.1007/978-3-662-46780-0</t>
  </si>
  <si>
    <t>https://doi.org/10.1007/978-3-030-24544-3</t>
  </si>
  <si>
    <t>https://doi.org/10.1007/978-3-030-28741-2</t>
  </si>
  <si>
    <t>https://doi.org/10.1007/978-3-030-45150-9</t>
  </si>
  <si>
    <t>https://doi.org/10.1007/978-3-030-25502-2</t>
  </si>
  <si>
    <t>https://doi.org/10.1007/978-3-030-10710-9</t>
  </si>
  <si>
    <t>https://doi.org/10.1007/978-3-030-04801-3</t>
  </si>
  <si>
    <t>https://doi.org/10.1007/978-3-030-33264-8</t>
  </si>
  <si>
    <t>https://doi.org/10.1007/978-981-15-1236-0</t>
  </si>
  <si>
    <t>https://doi.org/10.1007/978-981-15-1019-9</t>
  </si>
  <si>
    <t>https://doi.org/10.1007/978-3-030-24250-3</t>
  </si>
  <si>
    <t>https://doi.org/10.1007/978-3-030-54591-8</t>
  </si>
  <si>
    <t>https://doi.org/10.1007/978-3-030-44967-4</t>
  </si>
  <si>
    <t>https://doi.org/10.1007/978-3-030-28328-5</t>
  </si>
  <si>
    <t>https://doi.org/10.1007/978-3-030-46675-6</t>
  </si>
  <si>
    <t>https://doi.org/10.1007/978-3-030-24059-2</t>
  </si>
  <si>
    <t>https://doi.org/10.1007/978-3-030-18015-7</t>
  </si>
  <si>
    <t>https://doi.org/10.1007/978-3-030-29669-8</t>
  </si>
  <si>
    <t>https://doi.org/10.1007/978-3-030-33873-2</t>
  </si>
  <si>
    <t>https://doi.org/10.1007/978-3-030-46656-5</t>
  </si>
  <si>
    <t>https://doi.org/10.1007/978-3-030-46451-6</t>
  </si>
  <si>
    <t>https://doi.org/10.1007/978-3-030-32189-5</t>
  </si>
  <si>
    <t>https://doi.org/10.1007/978-3-030-43157-0</t>
  </si>
  <si>
    <t>https://doi.org/10.1007/978-981-15-0073-2</t>
  </si>
  <si>
    <t>https://doi.org/10.1007/978-3-030-43873-9</t>
  </si>
  <si>
    <t>https://doi.org/10.1007/978-981-13-8098-3</t>
  </si>
  <si>
    <t>https://doi.org/10.1007/978-3-030-25782-8</t>
  </si>
  <si>
    <t>https://doi.org/10.1007/978-3-030-31507-8</t>
  </si>
  <si>
    <t>https://doi.org/10.1007/978-3-030-31753-9</t>
  </si>
  <si>
    <t>https://doi.org/10.1007/978-3-030-28372-8</t>
  </si>
  <si>
    <t>https://doi.org/10.1007/978-3-030-10701-7</t>
  </si>
  <si>
    <t>https://doi.org/10.1007/978-981-13-9875-9</t>
  </si>
  <si>
    <t>https://doi.org/10.1007/978-3-030-56039-3</t>
  </si>
  <si>
    <t>https://doi.org/10.1007/978-3-030-37798-4</t>
  </si>
  <si>
    <t>https://doi.org/10.1007/978-3-030-31638-9</t>
  </si>
  <si>
    <t>https://doi.org/10.1007/978-3-030-50629-2</t>
  </si>
  <si>
    <t>https://doi.org/10.1007/978-3-030-28884-6</t>
  </si>
  <si>
    <t>https://doi.org/10.1007/978-981-15-2521-6</t>
  </si>
  <si>
    <t>https://doi.org/10.1007/978-981-15-6556-4</t>
  </si>
  <si>
    <t>https://doi.org/10.1007/978-3-030-43477-9</t>
  </si>
  <si>
    <t>https://doi.org/10.1007/978-3-030-22400-4</t>
  </si>
  <si>
    <t>https://doi.org/10.1007/978-981-15-0458-7</t>
  </si>
  <si>
    <t>https://doi.org/10.1007/978-3-030-43488-5</t>
  </si>
  <si>
    <t>https://doi.org/10.1007/978-3-030-45935-2</t>
  </si>
  <si>
    <t>https://doi.org/10.1007/978-3-030-23471-3</t>
  </si>
  <si>
    <t>https://doi.org/10.1007/978-981-13-7454-8</t>
  </si>
  <si>
    <t>https://doi.org/10.1007/978-3-030-27080-3</t>
  </si>
  <si>
    <t>https://doi.org/10.1007/978-3-030-29450-2</t>
  </si>
  <si>
    <t>https://doi.org/10.1007/978-3-030-41215-9</t>
  </si>
  <si>
    <t>https://doi.org/10.1007/978-3-030-47598-7</t>
  </si>
  <si>
    <t>https://doi.org/10.1007/978-3-030-51736-6</t>
  </si>
  <si>
    <t>https://doi.org/10.1007/978-3-030-52787-7</t>
  </si>
  <si>
    <t>https://doi.org/10.1007/978-3-030-22664-0</t>
  </si>
  <si>
    <t>https://doi.org/10.1007/978-3-030-37145-6</t>
  </si>
  <si>
    <t>https://doi.org/10.1007/978-3-030-29990-3</t>
  </si>
  <si>
    <t>https://doi.org/10.1007/978-3-030-33639-4</t>
  </si>
  <si>
    <t>https://doi.org/10.1007/978-3-319-41633-5</t>
  </si>
  <si>
    <t>https://doi.org/10.1007/978-3-030-22173-7</t>
  </si>
  <si>
    <t>https://doi.org/10.1007/978-3-319-96737-0</t>
  </si>
  <si>
    <t>https://doi.org/10.1007/978-3-030-27779-6</t>
  </si>
  <si>
    <t>https://doi.org/10.1007/978-3-030-43740-4</t>
  </si>
  <si>
    <t>https://doi.org/10.1007/978-981-15-5246-5</t>
  </si>
  <si>
    <t>https://doi.org/10.1007/978-981-15-3910-7</t>
  </si>
  <si>
    <t>https://doi.org/10.1007/978-981-15-0939-1</t>
  </si>
  <si>
    <t>https://doi.org/10.1007/978-3-030-41223-4</t>
  </si>
  <si>
    <t>https://doi.org/10.1007/978-3-030-24697-6</t>
  </si>
  <si>
    <t>https://doi.org/10.1007/978-3-319-99357-7</t>
  </si>
  <si>
    <t>https://doi.org/10.1007/978-981-15-5317-2</t>
  </si>
  <si>
    <t>https://doi.org/10.1007/978-981-15-2365-6</t>
  </si>
  <si>
    <t>https://doi.org/10.1007/978-3-030-47668-7</t>
  </si>
  <si>
    <t>https://doi.org/10.1007/978-981-15-6783-4</t>
  </si>
  <si>
    <t>https://doi.org/10.1007/978-3-030-42771-9</t>
  </si>
  <si>
    <t>https://doi.org/10.1007/978-3-030-32274-8</t>
  </si>
  <si>
    <t>https://doi.org/10.1007/978-3-030-24378-4</t>
  </si>
  <si>
    <t>https://doi.org/10.1007/978-3-030-36036-8</t>
  </si>
  <si>
    <t>https://doi.org/10.1007/978-3-030-49363-9</t>
  </si>
  <si>
    <t>https://doi.org/10.1007/978-3-030-44674-1</t>
  </si>
  <si>
    <t>https://doi.org/10.1007/978-3-030-28384-1</t>
  </si>
  <si>
    <t>https://doi.org/10.1007/978-981-15-4075-2</t>
  </si>
  <si>
    <t>https://doi.org/10.1007/978-3-030-46478-3</t>
  </si>
  <si>
    <t>https://doi.org/10.1007/978-3-030-29969-9</t>
  </si>
  <si>
    <t>https://doi.org/10.1007/978-3-030-24773-7</t>
  </si>
  <si>
    <t>https://doi.org/10.1007/978-3-030-28273-8</t>
  </si>
  <si>
    <t>https://doi.org/10.1007/978-3-030-44234-7</t>
  </si>
  <si>
    <t>https://doi.org/10.1007/978-3-030-38647-4</t>
  </si>
  <si>
    <t>https://doi.org/10.1007/978-3-030-39185-0</t>
  </si>
  <si>
    <t>https://doi.org/10.1007/978-3-030-31957-1</t>
  </si>
  <si>
    <t>https://doi.org/10.1007/978-3-030-46667-1</t>
  </si>
  <si>
    <t>https://doi.org/10.1007/978-3-030-52097-7</t>
  </si>
  <si>
    <t>https://doi.org/10.1007/978-981-32-9236-9</t>
  </si>
  <si>
    <t>https://doi.org/10.1007/978-981-15-0591-1</t>
  </si>
  <si>
    <t>https://doi.org/10.1007/978-3-030-45562-0</t>
  </si>
  <si>
    <t>https://doi.org/10.1007/978-3-030-27431-3</t>
  </si>
  <si>
    <t>https://doi.org/10.1007/978-3-030-50695-7</t>
  </si>
  <si>
    <t>https://doi.org/10.1007/978-3-030-38345-9</t>
  </si>
  <si>
    <t>https://doi.org/10.1007/978-3-030-02200-6</t>
  </si>
  <si>
    <t>https://doi.org/10.1007/978-3-030-20491-4</t>
  </si>
  <si>
    <t>https://doi.org/10.1007/978-3-030-44199-9</t>
  </si>
  <si>
    <t>https://doi.org/10.1007/978-3-030-19285-3</t>
  </si>
  <si>
    <t>https://doi.org/10.1007/978-3-030-24009-7</t>
  </si>
  <si>
    <t>https://doi.org/10.1007/978-3-030-37476-1</t>
  </si>
  <si>
    <t>https://doi.org/10.1007/978-981-15-3879-7</t>
  </si>
  <si>
    <t>https://doi.org/10.1007/978-3-030-46447-9</t>
  </si>
  <si>
    <t>https://doi.org/10.1007/978-981-15-2481-3</t>
  </si>
  <si>
    <t>https://doi.org/10.1007/978-3-030-40842-8</t>
  </si>
  <si>
    <t>https://doi.org/10.1007/978-3-030-44447-1</t>
  </si>
  <si>
    <t>https://doi.org/10.1007/978-981-15-3777-6</t>
  </si>
  <si>
    <t>https://doi.org/10.1007/978-3-030-23577-2</t>
  </si>
  <si>
    <t>https://doi.org/10.1007/978-3-030-20925-4</t>
  </si>
  <si>
    <t>https://doi.org/10.1007/978-3-030-26207-5</t>
  </si>
  <si>
    <t>https://doi.org/10.1007/978-3-030-27447-4</t>
  </si>
  <si>
    <t>https://doi.org/10.1007/978-3-030-23029-6</t>
  </si>
  <si>
    <t>https://doi.org/10.1007/978-981-13-9741-7</t>
  </si>
  <si>
    <t>https://doi.org/10.1007/978-3-030-36790-9</t>
  </si>
  <si>
    <t>https://doi.org/10.1007/978-981-13-9322-8</t>
  </si>
  <si>
    <t>https://doi.org/10.1007/978-3-030-33304-1</t>
  </si>
  <si>
    <t>https://doi.org/10.1007/978-981-13-8399-1</t>
  </si>
  <si>
    <t>https://doi.org/10.1007/978-3-030-34906-6</t>
  </si>
  <si>
    <t>https://doi.org/10.1007/978-3-030-43059-7</t>
  </si>
  <si>
    <t>https://doi.org/10.1007/978-3-030-16996-1</t>
  </si>
  <si>
    <t>https://doi.org/10.1007/978-3-030-46919-1</t>
  </si>
  <si>
    <t>https://doi.org/10.1007/978-981-10-1433-8</t>
  </si>
  <si>
    <t>https://doi.org/10.1007/978-981-10-1430-7</t>
  </si>
  <si>
    <t>https://doi.org/10.1007/978-981-15-5596-1</t>
  </si>
  <si>
    <t>https://doi.org/10.1007/978-3-030-04615-6</t>
  </si>
  <si>
    <t>https://doi.org/10.1007/978-3-030-33267-9</t>
  </si>
  <si>
    <t>https://doi.org/10.1007/978-3-030-30288-7</t>
  </si>
  <si>
    <t>https://doi.org/10.1007/978-3-030-33140-5</t>
  </si>
  <si>
    <t>https://doi.org/10.1007/978-3-319-59014-1</t>
  </si>
  <si>
    <t>https://doi.org/10.1007/978-3-030-29775-6</t>
  </si>
  <si>
    <t>https://doi.org/10.1007/978-3-030-05387-1</t>
  </si>
  <si>
    <t>https://doi.org/10.1007/978-981-15-1232-2</t>
  </si>
  <si>
    <t>https://doi.org/10.1007/978-981-32-9220-8</t>
  </si>
  <si>
    <t>https://doi.org/10.1007/978-3-030-18700-2</t>
  </si>
  <si>
    <t>https://doi.org/10.1007/978-3-030-19073-6</t>
  </si>
  <si>
    <t>https://doi.org/10.1007/978-94-024-1945-0</t>
  </si>
  <si>
    <t>https://doi.org/10.1007/978-981-32-9864-4</t>
  </si>
  <si>
    <t>https://doi.org/10.1007/978-3-030-47963-3</t>
  </si>
  <si>
    <t>https://doi.org/10.1007/978-3-030-39781-4</t>
  </si>
  <si>
    <t>https://doi.org/10.1007/978-3-030-48363-0</t>
  </si>
  <si>
    <t>https://doi.org/10.1007/978-3-662-58931-1</t>
  </si>
  <si>
    <t>https://doi.org/10.1007/978-3-030-36794-7</t>
  </si>
  <si>
    <t>https://doi.org/10.1007/978-3-030-44507-2</t>
  </si>
  <si>
    <t>https://doi.org/10.1007/978-81-322-3944-4</t>
  </si>
  <si>
    <t>https://doi.org/10.1007/978-3-030-46355-7</t>
  </si>
  <si>
    <t>https://doi.org/10.1007/978-3-030-45351-0</t>
  </si>
  <si>
    <t>https://doi.org/10.1007/978-981-15-2377-9</t>
  </si>
  <si>
    <t>https://doi.org/10.1007/978-3-030-21447-0</t>
  </si>
  <si>
    <t>https://doi.org/10.1007/978-3-030-48157-5</t>
  </si>
  <si>
    <t>https://doi.org/10.1007/978-3-030-32316-5</t>
  </si>
  <si>
    <t>https://doi.org/10.1007/978-3-030-35374-2</t>
  </si>
  <si>
    <t>https://doi.org/10.1007/978-3-030-30199-6</t>
  </si>
  <si>
    <t>https://doi.org/10.1007/978-981-13-0611-2</t>
  </si>
  <si>
    <t>https://doi.org/10.1007/978-3-030-38171-4</t>
  </si>
  <si>
    <t>https://doi.org/10.1007/978-3-030-27021-6</t>
  </si>
  <si>
    <t>https://doi.org/10.1007/978-1-4614-3091-9</t>
  </si>
  <si>
    <t>https://doi.org/10.1007/978-3-030-39051-8</t>
  </si>
  <si>
    <t>https://doi.org/10.1007/978-3-030-27776-5</t>
  </si>
  <si>
    <t>https://doi.org/10.1007/978-3-030-44862-2</t>
  </si>
  <si>
    <t>https://doi.org/10.1007/978-981-15-5975-4</t>
  </si>
  <si>
    <t>https://doi.org/10.1007/978-3-030-24490-3</t>
  </si>
  <si>
    <t>https://doi.org/10.1007/978-3-030-03715-4</t>
  </si>
  <si>
    <t>https://doi.org/10.1007/978-3-030-47041-8</t>
  </si>
  <si>
    <t>https://doi.org/10.1007/978-3-030-24025-7</t>
  </si>
  <si>
    <t>https://doi.org/10.1007/978-3-030-45582-8</t>
  </si>
  <si>
    <t>https://doi.org/10.1007/978-3-030-28976-8</t>
  </si>
  <si>
    <t>https://doi.org/10.1007/978-3-030-46391-5</t>
  </si>
  <si>
    <t>https://doi.org/10.1007/978-3-030-25062-1</t>
  </si>
  <si>
    <t>https://doi.org/10.1007/978-3-030-26883-1</t>
  </si>
  <si>
    <t>https://doi.org/10.1007/978-3-030-53908-5</t>
  </si>
  <si>
    <t>https://doi.org/10.1007/978-3-030-45756-3</t>
  </si>
  <si>
    <t>https://doi.org/10.1007/978-3-030-49488-9</t>
  </si>
  <si>
    <t>https://doi.org/10.1007/978-3-030-48614-3</t>
  </si>
  <si>
    <t>https://doi.org/10.1007/978-3-030-45267-4</t>
  </si>
  <si>
    <t>https://doi.org/10.1007/978-3-030-50023-8</t>
  </si>
  <si>
    <t>https://doi.org/10.1007/978-3-030-46567-4</t>
  </si>
  <si>
    <t>https://doi.org/10.1007/978-3-030-29788-6</t>
  </si>
  <si>
    <t>https://doi.org/10.1007/978-3-030-28936-2</t>
  </si>
  <si>
    <t>https://doi.org/10.1007/978-3-030-19704-9</t>
  </si>
  <si>
    <t>https://doi.org/10.1007/978-3-030-46646-6</t>
  </si>
  <si>
    <t>https://doi.org/10.1007/978-3-030-20847-9</t>
  </si>
  <si>
    <t>https://doi.org/10.1007/978-3-030-48591-7</t>
  </si>
  <si>
    <t>https://doi.org/10.1007/978-3-030-21959-8</t>
  </si>
  <si>
    <t>https://doi.org/10.1007/978-3-030-13276-7</t>
  </si>
  <si>
    <t>https://doi.org/10.1007/978-3-030-24812-3</t>
  </si>
  <si>
    <t>https://doi.org/10.1007/978-3-030-23590-1</t>
  </si>
  <si>
    <t>https://doi.org/10.1007/978-3-030-44345-0</t>
  </si>
  <si>
    <t>https://doi.org/10.1007/978-3-030-47948-0</t>
  </si>
  <si>
    <t>https://doi.org/10.1007/978-3-030-27233-3</t>
  </si>
  <si>
    <t>https://doi.org/10.1007/978-3-030-26443-7</t>
  </si>
  <si>
    <t>https://doi.org/10.1007/978-3-030-28267-7</t>
  </si>
  <si>
    <t>https://doi.org/10.1007/978-3-030-50330-7</t>
  </si>
  <si>
    <t>https://doi.org/10.1007/978-3-030-28964-5</t>
  </si>
  <si>
    <t>https://doi.org/10.1007/978-981-15-1998-7</t>
  </si>
  <si>
    <t>https://doi.org/10.1007/978-3-030-31171-1</t>
  </si>
  <si>
    <t>https://doi.org/10.1007/978-3-030-35765-8</t>
  </si>
  <si>
    <t>https://doi.org/10.1007/978-3-030-40679-0</t>
  </si>
  <si>
    <t>https://doi.org/10.1007/978-3-319-93055-8</t>
  </si>
  <si>
    <t>https://doi.org/10.1007/978-3-030-36871-5</t>
  </si>
  <si>
    <t>https://doi.org/10.1007/978-3-030-48775-1</t>
  </si>
  <si>
    <t>https://doi.org/10.1007/978-3-030-38274-2</t>
  </si>
  <si>
    <t>https://doi.org/10.1007/978-3-030-38692-4</t>
  </si>
  <si>
    <t>https://doi.org/10.1007/978-981-32-9791-3</t>
  </si>
  <si>
    <t>https://doi.org/10.1007/978-3-030-44314-6</t>
  </si>
  <si>
    <t>https://doi.org/10.1007/978-981-15-0485-3</t>
  </si>
  <si>
    <t>https://doi.org/10.1007/978-3-030-32112-3</t>
  </si>
  <si>
    <t>https://doi.org/10.1007/978-3-030-23384-6</t>
  </si>
  <si>
    <t>https://doi.org/10.1007/978-3-030-49476-6</t>
  </si>
  <si>
    <t>https://doi.org/10.1007/978-3-030-30722-6</t>
  </si>
  <si>
    <t>https://doi.org/10.1007/978-981-13-8550-6</t>
  </si>
  <si>
    <t>https://doi.org/10.1007/978-3-030-34607-2</t>
  </si>
  <si>
    <t>https://doi.org/10.1007/978-3-030-22436-3</t>
  </si>
  <si>
    <t>https://doi.org/10.1007/978-3-030-25793-4</t>
  </si>
  <si>
    <t>https://doi.org/10.1007/978-3-030-48683-9</t>
  </si>
  <si>
    <t>https://doi.org/10.1007/978-3-030-27809-0</t>
  </si>
  <si>
    <t>https://doi.org/10.1007/978-3-030-22357-1</t>
  </si>
  <si>
    <t>https://doi.org/10.1007/978-3-030-36093-1</t>
  </si>
  <si>
    <t>https://doi.org/10.1007/978-3-030-44500-3</t>
  </si>
  <si>
    <t>https://doi.org/10.1007/978-981-32-9763-0</t>
  </si>
  <si>
    <t>https://doi.org/10.1007/978-3-030-26439-0</t>
  </si>
  <si>
    <t>https://doi.org/10.1007/978-3-030-38862-1</t>
  </si>
  <si>
    <t>https://doi.org/10.1007/978-3-030-28315-5</t>
  </si>
  <si>
    <t>https://doi.org/10.1007/978-3-030-34150-3</t>
  </si>
  <si>
    <t>https://doi.org/10.1007/978-981-32-9603-9</t>
  </si>
  <si>
    <t>https://doi.org/10.1007/978-3-030-31893-2</t>
  </si>
  <si>
    <t>https://doi.org/10.1007/978-981-15-2704-3</t>
  </si>
  <si>
    <t>https://doi.org/10.1007/978-3-030-18371-4</t>
  </si>
  <si>
    <t>https://doi.org/10.1007/978-3-030-26875-6</t>
  </si>
  <si>
    <t>https://doi.org/10.1007/978-3-030-21063-2</t>
  </si>
  <si>
    <t>https://doi.org/10.1007/978-3-030-43027-6</t>
  </si>
  <si>
    <t>https://doi.org/10.1007/978-3-030-32004-1</t>
  </si>
  <si>
    <t>https://doi.org/10.1007/978-3-030-27411-5</t>
  </si>
  <si>
    <t>https://doi.org/10.1007/978-981-15-4843-7</t>
  </si>
  <si>
    <t>https://doi.org/10.1007/978-981-15-7793-2</t>
  </si>
  <si>
    <t>https://doi.org/10.1007/978-3-030-26649-3</t>
  </si>
  <si>
    <t>https://doi.org/10.1007/978-3-030-15911-5</t>
  </si>
  <si>
    <t>https://doi.org/10.1007/978-3-030-29138-9</t>
  </si>
  <si>
    <t>https://doi.org/10.1007/978-3-030-28599-9</t>
  </si>
  <si>
    <t>https://doi.org/10.1007/978-3-030-23277-1</t>
  </si>
  <si>
    <t>https://doi.org/10.1007/978-3-319-94162-2</t>
  </si>
  <si>
    <t>https://doi.org/10.1007/978-981-15-0331-3</t>
  </si>
  <si>
    <t>https://doi.org/10.1007/978-3-030-31946-5</t>
  </si>
  <si>
    <t>修護完美肌膚：抗皺</t>
  </si>
  <si>
    <t>修護完美肌膚：美白祛斑</t>
  </si>
  <si>
    <t>無家者：從未想過我有這麼一天【有聲】</t>
  </si>
  <si>
    <t>古音之旅〈修訂再版〉</t>
  </si>
  <si>
    <t>有一個銀蛋叫彼得，從小生在大醫院：借學分、逃兵役，戴鋼盔赴晨會的實習血淚</t>
  </si>
  <si>
    <t>感謝之書</t>
  </si>
  <si>
    <t>鬆綁之書</t>
  </si>
  <si>
    <t>7300最平凡的奢侈</t>
  </si>
  <si>
    <t>60歲，最年輕的老人：在「中年與即將變老」之間，一位「輕老年」的裸誠告白</t>
  </si>
  <si>
    <t>微演說：讓每句話直指人心</t>
  </si>
  <si>
    <t>傳奇的投資之神：巴菲特</t>
  </si>
  <si>
    <t>從米店小老板到塑膠大王：王永慶</t>
  </si>
  <si>
    <t>美國汽車大王：福特</t>
  </si>
  <si>
    <t>破案神探二部曲：犯罪是天生邪惡還是後天塑造？FBI探員側寫連續殺人魔</t>
  </si>
  <si>
    <t>破案神探三部曲：大屠殺、無差別殺人與連續殺人犯，FBI探員剖繪犯罪動機</t>
  </si>
  <si>
    <t>錢難賺，基金別亂買：績效勝率100％，基金投資獨門祕訣大公開</t>
  </si>
  <si>
    <t>破案神探：FBI首位犯罪剖繪專家緝兇檔案（首部曲）</t>
  </si>
  <si>
    <t>3天搞懂基金買賣：3000元起，累積你的第一桶金（最新增訂版）</t>
  </si>
  <si>
    <t>寫出有感覺的作文：不補習，學測寫作照樣拿高分</t>
  </si>
  <si>
    <t>做自己生命中的貴人：堅持為夢想買單</t>
  </si>
  <si>
    <t>10分鐘搞懂策略佈局：創造營收、突破困境的62招策略選擇</t>
  </si>
  <si>
    <t>10分鐘弄懂深度行銷：成為下一個市場強者的行銷聖經</t>
  </si>
  <si>
    <t>忘了我是誰</t>
  </si>
  <si>
    <t>王凡西選集卷一：托派與中國</t>
  </si>
  <si>
    <t>王凡西選集卷二：論毛澤東思想</t>
  </si>
  <si>
    <t>王凡西選集卷三：晚年札記</t>
  </si>
  <si>
    <t>我居故我在：獨居老年母親居住方式的轉換歷程</t>
  </si>
  <si>
    <t>柳園攀桂集</t>
  </si>
  <si>
    <t>並蒂詩教</t>
  </si>
  <si>
    <t>湯顯祖研究文獻目錄續編（1996–2016）</t>
  </si>
  <si>
    <t>先秦學術講學錄（上冊）</t>
  </si>
  <si>
    <t>先秦學術講學錄（下冊）</t>
  </si>
  <si>
    <t>民國時期曲學文獻整理研究</t>
  </si>
  <si>
    <t>章法學體系建構歷程</t>
  </si>
  <si>
    <t>穆斯林中國實業家：著名愛國人士馬忠順傳</t>
  </si>
  <si>
    <t>初階外匯人員專業測驗一次過關</t>
  </si>
  <si>
    <t>衍生性金融商品銷售人員資格測驗一次過關</t>
  </si>
  <si>
    <t>不動產估價概要［條文解析＋歷屆試題］</t>
  </si>
  <si>
    <t>犯罪學（含概要）［題庫＋歷年試題］</t>
  </si>
  <si>
    <t>社會工作大意</t>
  </si>
  <si>
    <t>公民［初等特考］</t>
  </si>
  <si>
    <t>3天搞懂股票買賣（最新增訂版）：「靠股票賺錢」需要的常識，一問一答間，輕鬆學起來！</t>
  </si>
  <si>
    <t>讓您一生相伴的49本好書</t>
  </si>
  <si>
    <t>文化與失序：評論政治與社會之論文</t>
  </si>
  <si>
    <t>他的成功絕非忽然：擺脫失敗的25件刻意練習</t>
  </si>
  <si>
    <t>我和總統面對面：黃寶慧與世界領袖的十次對話</t>
  </si>
  <si>
    <t>租稅申報實務［主題式題庫＋歷年試題］</t>
  </si>
  <si>
    <t>租稅申報實務</t>
  </si>
  <si>
    <t>遙遠的角落：美國音樂家的台灣東海岸漂流日記</t>
  </si>
  <si>
    <t>室內空氣品質維護管理專責人員應試寶典</t>
  </si>
  <si>
    <t>經濟學A─Z速查指南：《經濟學人》教你當代最重要的700個經濟學關鍵字</t>
  </si>
  <si>
    <t>愛的十年之養：謝謝那些過去所造就的現在</t>
  </si>
  <si>
    <t>老有所終：長命百歲還是品質九九？</t>
  </si>
  <si>
    <t>結痂週記：八仙事件—他們的生命經驗，我們不該遺忘</t>
  </si>
  <si>
    <t>我 的選擇，是把生命活得更好：從換腎少年、創業青年到偏鄉教師，總統教育獎得主徐凡甘的甘苦人生</t>
  </si>
  <si>
    <t>奶奶來了！從陪伴到送別，我與奶奶的1825天交往日記</t>
  </si>
  <si>
    <t>紅豆湯配黑麵包，異國戀曲大不同：那些關於戀愛╳約會╳婚姻的趣味事，從藝術學者到德國人妻的文化觀察</t>
  </si>
  <si>
    <t>如何走下去─倫理與醫療</t>
  </si>
  <si>
    <t>基改世代：基因改造的發展、爭議與規範</t>
  </si>
  <si>
    <t>不放手的婚姻：清除衝突所累積的惡情緒，讓你的婚姻更牢固</t>
  </si>
  <si>
    <t>AKB48的光與影</t>
  </si>
  <si>
    <t>雲端上消失的獵人：再現八通關布農族的聚落原貌與遷移</t>
  </si>
  <si>
    <t>從左手到牽手：是女生真的太無解？還是你老是搞錯問題？不必將就的30堂脫單戀愛課</t>
  </si>
  <si>
    <t>錢難賺，房地產別亂買：一位單親辣媽的真心告白</t>
  </si>
  <si>
    <t>困境用溫柔面對，幸福要微笑尋回：給每一個相信希望、不願輸給自己的你我他</t>
  </si>
  <si>
    <t>亞洲男人的美國生存紀事：普立茲獎得主的自我追尋與美國亞裔文化觀察</t>
  </si>
  <si>
    <t>3天搞懂美股買賣（最新增訂版）：不出國、不懂英文，也能靠蘋果、星巴克賺錢！</t>
  </si>
  <si>
    <t>真會說話：告別溝通障礙的全方位說話術</t>
  </si>
  <si>
    <t>《張家山漢墓竹簡〔二四七號墓〕》構形研究：兼論〈二年律令〉所見《說文》未收字</t>
  </si>
  <si>
    <t>《清華伍》書類文獻研究</t>
  </si>
  <si>
    <t>殷栔新詮引言注</t>
  </si>
  <si>
    <t>辭章風格教學新論</t>
  </si>
  <si>
    <t>辭章章法四大律</t>
  </si>
  <si>
    <t>邊緣之境：華文創作中的凝視聲響到生命記憶</t>
  </si>
  <si>
    <t>布農族的大山大樹：Tahai Ispalalavi布農族文化傳承回憶錄</t>
  </si>
  <si>
    <t>在「亞細亞」想像台灣：台灣觀光與日本亞細亞航空（1975－2008）</t>
  </si>
  <si>
    <t>人口政策與人口統計</t>
  </si>
  <si>
    <t>企業管理（適用管理概論）</t>
  </si>
  <si>
    <t>行政法（含概要）測驗式歷屆試題精闢新解</t>
  </si>
  <si>
    <t>政治學（含概要）混合式：歷屆試題精闢新解</t>
  </si>
  <si>
    <t>我的戰友是狼先生：系統性紅斑狼瘡症患者的奮鬥日記</t>
  </si>
  <si>
    <t>病腦啟示：神經哲學與健康心智</t>
  </si>
  <si>
    <t>有話不直說，人脈就能變錢脈</t>
  </si>
  <si>
    <t>愛情潛規則</t>
  </si>
  <si>
    <t>法律扶助與社會期刊：第二期</t>
  </si>
  <si>
    <t>韓國重要經貿政策彙編：2013－2016朴槿惠總統時期</t>
  </si>
  <si>
    <t>創新管理標準化</t>
  </si>
  <si>
    <t>翻轉性別教育</t>
  </si>
  <si>
    <t>當我即將離你而去：一位年輕女詩人給兒子、丈夫、父母、朋友最後的情書</t>
  </si>
  <si>
    <t>意識之川流：薩克斯優游於達爾文、佛洛伊德、詹姆斯的思想世界</t>
  </si>
  <si>
    <t>社企是門好生意？社會企業的批判與反思</t>
  </si>
  <si>
    <t>拼圖者的生命觀察：一位工作20年的法醫心得。新聞跑馬燈後的真實故事，解剖刀下的生命啟發</t>
  </si>
  <si>
    <t>性、謊言、柏金包：女性欲望的新科學</t>
  </si>
  <si>
    <t>超神奇的活學活用心理學</t>
  </si>
  <si>
    <t>教师礼仪</t>
  </si>
  <si>
    <t>学生礼仪</t>
  </si>
  <si>
    <t>一次讀懂哲學經典</t>
  </si>
  <si>
    <t>公共场所礼仪</t>
  </si>
  <si>
    <t>公关礼仪</t>
  </si>
  <si>
    <t>兩岸奇蹟六十年：從臺灣經濟奇蹟到中國崛起</t>
  </si>
  <si>
    <t>各國制憲運動</t>
  </si>
  <si>
    <t>各國憲政體制選擇</t>
  </si>
  <si>
    <t>邪惡的20個樣貌：殺人、強暴、傷害、霸凌，那些「平常人很好呀」的人，怎麼瞬間變邪惡？你我心裡也有一兩個這樣的特徵</t>
  </si>
  <si>
    <t>自駕車的第一本法律書</t>
  </si>
  <si>
    <t>語言．意識．哲學</t>
  </si>
  <si>
    <t>航空衛生保健與急救（含大陸航空醫療相關法規）</t>
  </si>
  <si>
    <t>你不可不知道的100位電影大咖</t>
  </si>
  <si>
    <t>美到禍國殃民的名女人：從「女神」到「女人」，78個紅顏禍水的故事</t>
  </si>
  <si>
    <t>狐爸好酷：臭臉大叔的暖男日常</t>
  </si>
  <si>
    <t>貓生好難（1）：遺憾中的小確幸日常</t>
  </si>
  <si>
    <t>貓生好難（2）：遺憾中的小確幸日常</t>
  </si>
  <si>
    <t>醫魂：醫療現場的21則啟發（十周年紀念版）</t>
  </si>
  <si>
    <t>待用民宿</t>
  </si>
  <si>
    <t>地方法制的理論與實踐</t>
  </si>
  <si>
    <t>當代大哲論國際正義：「普世價值」是否存在？</t>
  </si>
  <si>
    <t>實習醫「聲」：敘事醫學倫理故事集</t>
  </si>
  <si>
    <t>狐爸好酷：臭臉大叔的暖男日常（2）</t>
  </si>
  <si>
    <t>政治學概要頻出題庫</t>
  </si>
  <si>
    <t>勞資關係（含概要）</t>
  </si>
  <si>
    <t>就業安全制度（含概要）</t>
  </si>
  <si>
    <t>動盪：國家如何化解危局、成功轉型？</t>
  </si>
  <si>
    <t>來醫生館聽故事</t>
  </si>
  <si>
    <t>大愛醫生館：簡守信院長的人文醫療探索</t>
  </si>
  <si>
    <t>趣味邏輯縱橫談</t>
  </si>
  <si>
    <t>徐凌云睡眠障碍临证心悟</t>
  </si>
  <si>
    <t>中医入门捷径：中药必背轻松记</t>
  </si>
  <si>
    <t>中医入门捷径：中医经典必背轻松记</t>
  </si>
  <si>
    <t>海上中医名家膏方经验集</t>
  </si>
  <si>
    <t>胸痹医案专辑</t>
  </si>
  <si>
    <t>熟齡中年養生非知不可的事</t>
  </si>
  <si>
    <t>形上學：存有、人性與終極真實之探究</t>
  </si>
  <si>
    <t>永夜微光：拉岡與未竟之精神分析革命</t>
  </si>
  <si>
    <t>艺海航舟：国医大师张志远访谈录</t>
  </si>
  <si>
    <t>疫情延燒：資訊業的危機與轉機</t>
  </si>
  <si>
    <t>「新型冠狀病毒（2019－nCoV）」疫情對中國大陸及武漢重點產業之影響</t>
  </si>
  <si>
    <t>武漢肺炎對經濟的可能影響評估</t>
  </si>
  <si>
    <t>武漢肺炎對兩岸ICT、半導體產業競合分析</t>
  </si>
  <si>
    <t>新型冠狀病毒肺炎對通訊產業影響評析：網通設備產業</t>
  </si>
  <si>
    <t>新型冠狀病毒肺炎對通訊產業影響評析：智慧型手機產業</t>
  </si>
  <si>
    <t>科技戰「疫」：智慧科技在新型冠狀病毒之防疫應用</t>
  </si>
  <si>
    <t>武漢肺炎防疫，智慧醫療的用「武」之地</t>
  </si>
  <si>
    <t>從新型冠狀病毒防疫看農用載具新應用</t>
  </si>
  <si>
    <t>疫情之後，新冠病毒對電商零售與外送平台的發展機會</t>
  </si>
  <si>
    <t>疫情之後，新冠病毒對數位媒體與育樂之發展機會</t>
  </si>
  <si>
    <t>疫情風險管理：邊緣運算分散式系統導入智慧製造應用評析</t>
  </si>
  <si>
    <t>新型冠狀病毒肺炎對資訊產業影響評析：伺服器產業</t>
  </si>
  <si>
    <t>天風應和潤物無聲：蕭蕭詩與詩學教育</t>
  </si>
  <si>
    <t>老子之人性論與無名思想</t>
  </si>
  <si>
    <t>修辭與考辨</t>
  </si>
  <si>
    <t>通志七音略研究</t>
  </si>
  <si>
    <t>微觀類型下的受動標記研究：基於音韻及語法介面</t>
  </si>
  <si>
    <t>實用修辭寫作學</t>
  </si>
  <si>
    <t>聽聽諸子談藝術</t>
  </si>
  <si>
    <t>毋甘願的電影史：曾經，臺灣有個好萊塢</t>
  </si>
  <si>
    <t>變身後媽：打破壞皇后詛咒，改寫伴侶關係與母親形象的新劇本</t>
  </si>
  <si>
    <t>一次讀懂經濟學經典</t>
  </si>
  <si>
    <t>戀愛脫單魅力學：從單身到結婚，找到最適合自己的優質伴侶</t>
  </si>
  <si>
    <t>小儿保健推拿视频书：孩子吃饭香，少生病，长得好</t>
  </si>
  <si>
    <t>“营”在孕期：图解孕产营养保健</t>
  </si>
  <si>
    <t>溃疡性结肠炎和克罗恩病自我管理</t>
  </si>
  <si>
    <t>初考公民叮：照亮你的學習之路</t>
  </si>
  <si>
    <t>反洗腦：自願為奴的真相</t>
  </si>
  <si>
    <t>打不死的戰狼：華為的快速成長策略與狼性文化</t>
  </si>
  <si>
    <t>公職小六法</t>
  </si>
  <si>
    <t>醫療責任的形成與展開（修訂版）</t>
  </si>
  <si>
    <t>新型冠狀病毒肺炎疫情對電腦系統產業之影響評析</t>
  </si>
  <si>
    <t>從新冠肺炎防疫看AI身份識別技術商機</t>
  </si>
  <si>
    <t>新型冠狀病毒肺炎對半導體產業影響評析</t>
  </si>
  <si>
    <t>2020_MWC_BARCELONA展會停辦事件與產業影響分析</t>
  </si>
  <si>
    <t>新冠肺炎防疫下的智慧科技應用</t>
  </si>
  <si>
    <t>我國車聯網產業鏈發展分析</t>
  </si>
  <si>
    <t>馬來西亞固網寬頻市場現況與發展觀測</t>
  </si>
  <si>
    <t>馬來西亞行動通訊服務市場現況與展望</t>
  </si>
  <si>
    <t>觀察CES 2020智慧健康裝置發展重點</t>
  </si>
  <si>
    <t>萬物聯網時代下的Wi-Fi發展分析</t>
  </si>
  <si>
    <t>從CES 2020展望韌性科技發展趨勢</t>
  </si>
  <si>
    <t>2019年台灣新創募資概況分析</t>
  </si>
  <si>
    <t>數位看板之未來應用商機</t>
  </si>
  <si>
    <t>疫情對資訊服務產業帶來的發展機會</t>
  </si>
  <si>
    <t>以敵為師，銀行的轉型與突圍之路</t>
  </si>
  <si>
    <t>行動聯網裝置普及，人人皆是遊戲玩家：臺灣遊戲玩家偏好概況</t>
  </si>
  <si>
    <t>5G精準農業應用探索與發展關鍵議題</t>
  </si>
  <si>
    <t>電競追星風潮興起，設備購買首重CP值：臺灣電競玩家偏好概況</t>
  </si>
  <si>
    <t>智慧擴增實境美國專利布局分析</t>
  </si>
  <si>
    <t>石墨烯電池主要專利權人布局分析</t>
  </si>
  <si>
    <t>從國際大廠布局看2020行動支付趨勢與應用情境</t>
  </si>
  <si>
    <t>從CES 2020觀測TWS耳機發展動向</t>
  </si>
  <si>
    <t>5G垂直應用雖具挑戰，但商機可期</t>
  </si>
  <si>
    <t>多雲環境下，國際雲端大廠跨雲佈局分析</t>
  </si>
  <si>
    <t>人工智慧醫療業應用發展趨勢</t>
  </si>
  <si>
    <t>武漢肺炎對全球資通訊產業影響評估</t>
  </si>
  <si>
    <t>疫情延燒，資訊業的危機與轉機</t>
  </si>
  <si>
    <t>無人搬運車產業發展現況分析</t>
  </si>
  <si>
    <t>從COP25看我國產業轉型契機</t>
  </si>
  <si>
    <t>從CES 2020看數位轉型實戰：從達美航空談起</t>
  </si>
  <si>
    <t>印尼固網寬頻市場現況與發展觀測</t>
  </si>
  <si>
    <t>印尼行動通訊服務市場現況與展望</t>
  </si>
  <si>
    <t>CES 2020展會評析：智慧家庭</t>
  </si>
  <si>
    <t>影視IP導入體感科技應用之案例分析</t>
  </si>
  <si>
    <t>體感嚴肅遊戲應用於不同產業之案例分析</t>
  </si>
  <si>
    <t>大國博弈，解析美中第一階段貿易協議</t>
  </si>
  <si>
    <t>CES 2020個人電腦暨筆記型電腦發展趨勢觀察</t>
  </si>
  <si>
    <t>從CES 2020看智慧生活科技新趨勢</t>
  </si>
  <si>
    <t>從BOE看顯示器面板大廠未來發展方向</t>
  </si>
  <si>
    <t>從CES 2020觀察5G發展態勢</t>
  </si>
  <si>
    <t>台灣首次5G頻譜標售結果評析</t>
  </si>
  <si>
    <t>CES 2020展會評析：OTT影音與IoT觀點</t>
  </si>
  <si>
    <t>國際主要業者之視覺AI自助結帳解決方案布局觀察</t>
  </si>
  <si>
    <t>自然語言處理於各應用領域之案例探討</t>
  </si>
  <si>
    <t>中國大陸電信營運商智慧家庭布局</t>
  </si>
  <si>
    <t>中國大陸人工智慧政策與市場發展趨勢</t>
  </si>
  <si>
    <t>從未來應用需求看異質整合發展對半導體產業影響</t>
  </si>
  <si>
    <t>自駕車感測融合系統美國專利布局分析</t>
  </si>
  <si>
    <t>AI醫學影像前瞻技術探勘</t>
  </si>
  <si>
    <t>台灣民生公共物聯網供應鏈暨策略分析</t>
  </si>
  <si>
    <t>從5G通訊看零售創新變革應用發展</t>
  </si>
  <si>
    <t>AI醫學影像解決方案之產業現況與業者佈局</t>
  </si>
  <si>
    <t>智慧醫療AI疾病輔助檢測發展分析</t>
  </si>
  <si>
    <t>躲在螢幕後的醫生：談AI智能醫療診斷</t>
  </si>
  <si>
    <t>當精準醫療浪潮遇到人工智慧</t>
  </si>
  <si>
    <t>從全球展望臺灣人工智慧健康醫藥領域之開發</t>
  </si>
  <si>
    <t>刑事訴訟法焦點速成＋近年試題解析</t>
  </si>
  <si>
    <t>人事行政大意：看這本就夠了</t>
  </si>
  <si>
    <t>公務員法大意：看這本就夠了</t>
  </si>
  <si>
    <t>情境式戶籍法規大意：看這本就夠了</t>
  </si>
  <si>
    <t>勞工行政與勞工法規大意：看這本就夠了</t>
  </si>
  <si>
    <t>Hen簡單學日語50音【有聲】</t>
  </si>
  <si>
    <t>黑夜星光：擁抱生命的力量</t>
  </si>
  <si>
    <t>智慧財產法：爭點隨身書</t>
  </si>
  <si>
    <t>公司法．保險法．證券交易法：爭點隨身書</t>
  </si>
  <si>
    <t>基本小六法</t>
  </si>
  <si>
    <t>下流人：愛有輕重，人分貴賤【附獨家作者後記】</t>
  </si>
  <si>
    <t>我租的套房鬧鬼</t>
  </si>
  <si>
    <t>為什麽老公都不聽我說話？專科醫師解開夫妻溝通不良的關鍵報告</t>
  </si>
  <si>
    <t>黑馬飆股操作攻防術：阿文師的快速致富指南</t>
  </si>
  <si>
    <t>100張圖學會期貨交易：交易醫生聰明打敗投資風險，從零開始期貨初學入門指南</t>
  </si>
  <si>
    <t>《說文》地名字構形用例研究</t>
  </si>
  <si>
    <t>丁若鏞借鑑孟子「內聖外王」思想研究</t>
  </si>
  <si>
    <t>日本儒學之社會實踐</t>
  </si>
  <si>
    <t>性惡論的誕生：荀子「經濟人」視域下的孟學批判與儒學回歸</t>
  </si>
  <si>
    <t>近代歐美漢學家：東洋學的系譜（歐美篇）</t>
  </si>
  <si>
    <t>常玉散文：青春筆記</t>
  </si>
  <si>
    <t>華文閱讀教學策略研究</t>
  </si>
  <si>
    <t>华语文教学研究论文集</t>
  </si>
  <si>
    <t>閩南語否定結構的變遷與效應：由正反問句、動貌系統與程度結構入手</t>
  </si>
  <si>
    <t>學者，覺也：羅近溪哲學研究</t>
  </si>
  <si>
    <t>學茶筆記（二）：隨師喫茶去</t>
  </si>
  <si>
    <t>醫生說「請你運動！」時，最強對症運動指南：日本首席體能訓練師教你：1次5分鐘，釋放身體痠痛疲勞，降中風、心臟病死亡率！</t>
  </si>
  <si>
    <t>暫停抄寫：高中國文課的哲學</t>
  </si>
  <si>
    <t>章法論叢．第十二輯</t>
  </si>
  <si>
    <t>用最正確的科學觀點1人健身：破除90%錯誤觀念的最強自主訓練手冊</t>
  </si>
  <si>
    <t>我們在馬來西亞當志工：台灣大學生走入多元文化、看見自己的服務旅程</t>
  </si>
  <si>
    <t>醫生說「請妳運動！」時，最強女性對症運動指南：日本首席體能訓練師教妳：1次5分鐘，改善肥胖、浮腫、自律神經失調、更年期不適！</t>
  </si>
  <si>
    <t>無意識的力量：日本NO.1高效心智訓練，從潛意識、動機到行動，仿效一流菁英的14種致勝思維，實踐目標最有效的實用心理學</t>
  </si>
  <si>
    <t>親密關係：與伴侶身心靈共同成長的智慧</t>
  </si>
  <si>
    <t>選擇：《個人實相的本質》讀書會3</t>
  </si>
  <si>
    <t>儒家视阈中的越南汉文小说研究</t>
  </si>
  <si>
    <t>許醫師諮商現場</t>
  </si>
  <si>
    <t>強權者的道德：從小羅斯福到川普，十四位美國總統如何影響世界</t>
  </si>
  <si>
    <t>臺灣飲食文學簡史（1980～2020）</t>
  </si>
  <si>
    <t>對付難搞魔人的不內傷心理學：暗黑心理學大師齊藤勇親授64個讓人生瞬間舒爽的心理溝通技巧</t>
  </si>
  <si>
    <t>漫畫贏得好人緣的人際關係心理學</t>
  </si>
  <si>
    <t>醫病大和解：協助醫師、護理師、藥師、社工師、醫檢師、醫院行政等，病人和家屬一起學習同理關懷與自我保護之教育手冊</t>
  </si>
  <si>
    <t>AI未來賽局：中美競合框架下，科技9巨頭建構的未來</t>
  </si>
  <si>
    <t>一本漫畫就讀懂！人工智慧：AI究竟能為人類做什麼？</t>
  </si>
  <si>
    <t>下一球會更好：練就專業運動員「投入賽局」的心理戰力，戰勝職場和人生各種不可能</t>
  </si>
  <si>
    <t>為什麼要聽你說：商務會議、學生報告、業務成交的最佳簡報心法！</t>
  </si>
  <si>
    <t>都是溫柔的孩子：奈良少年監獄「詩與繪本」教室</t>
  </si>
  <si>
    <t>機會成本：迎戰超競爭時代的高績效解方－掌握「看不見的」風險與可能性！日本頂尖商學院熱門必修，實用度╳含金量最高的MBA決策指南</t>
  </si>
  <si>
    <t>古文观止译注（修订本）</t>
  </si>
  <si>
    <t>陶渊明经纬</t>
  </si>
  <si>
    <t>20世纪中国文学史研究观念的演变</t>
  </si>
  <si>
    <t>黏力，把你有價值的想法，讓人一輩子都記住！：連國家領導人都適用的設計行為學</t>
  </si>
  <si>
    <t>台灣胸腔醫學史</t>
  </si>
  <si>
    <t>牆國誌：中國如何控制網路</t>
  </si>
  <si>
    <t>冷戰後核武的角色與威脅</t>
  </si>
  <si>
    <t>我想我吃冰淇淋會好</t>
  </si>
  <si>
    <t>人生第二曲線：台大教授郭瑞祥的人生創新學</t>
  </si>
  <si>
    <t>素養小學堂：葉惠貞這樣教素養</t>
  </si>
  <si>
    <t>阿甘投資法：不看盤、不選股、不挑買點也能穩穩賺</t>
  </si>
  <si>
    <t>醫中有情：臺北榮民總醫院院長張德明的行醫筆記</t>
  </si>
  <si>
    <t>觀念化學1：基本概念．原子</t>
  </si>
  <si>
    <t>觀念化學2：化學鍵．分子</t>
  </si>
  <si>
    <t>觀念化學3：化學反應</t>
  </si>
  <si>
    <t>觀念化學4：生活中的化學</t>
  </si>
  <si>
    <t>觀念化學5：環境化學</t>
  </si>
  <si>
    <t>人生很難你可以不必假裝強大：解憂診療室，芸芸眾生苦，42個你會遇到的心理諮詢案例－孤獨、創傷、背叛、渴望愛與厭世。</t>
  </si>
  <si>
    <t>當你孤獨時，你能做些什麼：它能成就一個人，也能毀掉一個人，你屬於哪一種？</t>
  </si>
  <si>
    <t>社交心理和溝通技巧的必讀聖經</t>
  </si>
  <si>
    <t>解憂書店：出租大叔的人生借問站</t>
  </si>
  <si>
    <t>致無法拒絕長大的我們</t>
  </si>
  <si>
    <t>不得已的鬥士：台灣安寧緩和醫療第一線紀實</t>
  </si>
  <si>
    <t>爭議的美味：鵝肝與食物政治學</t>
  </si>
  <si>
    <t>法學大意：看這本就夠了</t>
  </si>
  <si>
    <t>地方自治大意：看這本就夠了</t>
  </si>
  <si>
    <t>公民：看這本就夠了</t>
  </si>
  <si>
    <t>行政學大意焦點速成</t>
  </si>
  <si>
    <t>戶籍法規大意歷年試題澈底解說</t>
  </si>
  <si>
    <t>相信就是力量：吸引力法則創始大師阿特金森的永恆智慧</t>
  </si>
  <si>
    <t>頂尖業務員都是心理學家：心理學大師親傳，讓客戶無法拒絕的銷售心理聖經</t>
  </si>
  <si>
    <t>好活與安老：從病人自主權到安寧緩和，「全人善終」完全指南</t>
  </si>
  <si>
    <t>台股研究室：36 種投資模型操作績效總體檢！</t>
  </si>
  <si>
    <t>韓語文法精準應用</t>
  </si>
  <si>
    <t>職能治療師泰迪的42道教養心法：解決爸媽棘手育兒難題</t>
  </si>
  <si>
    <t>復原重生吧！里山．里地．里海</t>
  </si>
  <si>
    <t>暢然存在：進入朱利安的思想</t>
  </si>
  <si>
    <t>論真生活</t>
  </si>
  <si>
    <t>希望老後的我，看起來還不錯！寫給準老人的30篇優老計畫</t>
  </si>
  <si>
    <t>樂活一生：有尊嚴又快樂的活過一輩子</t>
  </si>
  <si>
    <t>後來的你，好嗎？</t>
  </si>
  <si>
    <t>南方從來不下雪</t>
  </si>
  <si>
    <t>一位外科醫師的修煉</t>
  </si>
  <si>
    <t>张文宏教授支招防控新型冠状病毒</t>
  </si>
  <si>
    <t>你不可能是漢族：百年民族魔咒大破解</t>
  </si>
  <si>
    <t>整理情緒背包，激發前進的勇氣</t>
  </si>
  <si>
    <t>遠離病毒，健康加護！還好早知道的小兒科保健室</t>
  </si>
  <si>
    <t>夏洛克‧福爾摩斯大全集</t>
  </si>
  <si>
    <t>當上主管後，難道只能默默崩潰？Facebook 產品設計副總打造和諧團隊的領導之路</t>
  </si>
  <si>
    <t>家庭真验方：一点就通的救急穴位疗法</t>
  </si>
  <si>
    <t>推拿功法学（第2版）</t>
  </si>
  <si>
    <t>朱凌云随诊医话</t>
  </si>
  <si>
    <t>信任生命的動力</t>
  </si>
  <si>
    <t>企業管理大意：試題全解</t>
  </si>
  <si>
    <t>捷運數理邏輯／邏輯分析試題全解</t>
  </si>
  <si>
    <t>以少創多：我們如何用更少的資源創造更多產出？</t>
  </si>
  <si>
    <t>老實上班，你會憂鬱到睡不著：成功人士說不出口的「變優秀」方法，讓你輕鬆面對每個工作天</t>
  </si>
  <si>
    <t>華僑致富的奧義：一生不受錢所苦、富過三代的賺錢法則，盡得華僑真傳的日本富商大方分享。</t>
  </si>
  <si>
    <t>生命中的美好陪伴：看不見的單親爸爸與亞斯伯格兒子（增訂版）</t>
  </si>
  <si>
    <t>黄振翘内科学术经验集</t>
  </si>
  <si>
    <t>抗疫．安心：大疫心理自助救援全民读本</t>
  </si>
  <si>
    <t>跟师笔记：名老中医畅达汤方辨治疑难症</t>
  </si>
  <si>
    <t>海派儿科推拿：源流传承</t>
  </si>
  <si>
    <t>海派儿科推拿：常用手法</t>
  </si>
  <si>
    <t>海派儿科推拿：常见病症</t>
  </si>
  <si>
    <t>海派儿科推拿：保健套路</t>
  </si>
  <si>
    <t>海派儿科推拿：妈妈手记</t>
  </si>
  <si>
    <t>馬偕傳：攏是為主基督</t>
  </si>
  <si>
    <t>面對乳癌，你不孤單：抗癌鬥士米娜與十位醫師專家，帶你破解50 個乳癌迷思</t>
  </si>
  <si>
    <t>深度学习与医学大数据</t>
  </si>
  <si>
    <t>新生死學：生命與關懷</t>
  </si>
  <si>
    <t>水良伯的老農哲學：聽見植物的聲音</t>
  </si>
  <si>
    <t>理財就是理生活：90％以上的人對前途迷茫，本書用「錢」的角度給你人生答案，超過四百萬人付費學習的FIRE課程</t>
  </si>
  <si>
    <t>层林尽染：记我的五十载医学教育生涯</t>
  </si>
  <si>
    <t>指數時代：解構法人思維 洞悉全球股債</t>
  </si>
  <si>
    <t>新日本語試驗N5文法問題集</t>
  </si>
  <si>
    <t>若葉</t>
  </si>
  <si>
    <t>新日本語能力試驗N4文法及讀解問題集</t>
  </si>
  <si>
    <t>新日本語試驗N4文字語彙問題集</t>
  </si>
  <si>
    <t>新日本語試驗N3文法及讀解問題集</t>
  </si>
  <si>
    <t>新日本語能力試驗N3文字語彙問題集</t>
  </si>
  <si>
    <t>新日本語能力試驗N2文法問題集</t>
  </si>
  <si>
    <t>新日本語能力試驗N2文法整理集</t>
  </si>
  <si>
    <t>新日本語能力試驗N1文字語彙問題集</t>
  </si>
  <si>
    <t>新日本語能力試驗N1文法整理集</t>
  </si>
  <si>
    <t>身心壓力多大，聽心跳頻率就知道：梁恆彰醫師四招處理自律神經失調造成的身心症狀</t>
  </si>
  <si>
    <t>美．中．台之大對決</t>
  </si>
  <si>
    <t>施以諾的樂活處方：用錢買不到的50帖開心良方</t>
  </si>
  <si>
    <t>間距詩學：遙遠異質的美感經驗探索</t>
  </si>
  <si>
    <t>我在聖弗朗西斯科做甚麼</t>
  </si>
  <si>
    <t>席夢思：百年美眠巨擘傳奇</t>
  </si>
  <si>
    <t>日本鲁迅研究史论</t>
  </si>
  <si>
    <t>化鏡為窗：大數據分析強化大學競爭力</t>
  </si>
  <si>
    <t>他與她的飛行：宮崎駿與日本動畫美少女的戰鬥情結</t>
  </si>
  <si>
    <t>住房自由的人生：房地產專家張金鶚教你活用七三法則、大數據，找回居住自主權</t>
  </si>
  <si>
    <t>第三波健保改革之路</t>
  </si>
  <si>
    <t>全球只剩北京標準時間：中國正以金援、國民觀光、駭客、貓熊、收購和影城…...根本不用出兵，不知不覺主宰了全世界和你的日常。</t>
  </si>
  <si>
    <t>女孩心翻譯蒟蒻：男人說話都是字面意思，女人說話卻是情緒意思。摸透她字面背後的情緒，你就萬事皆可達了。</t>
  </si>
  <si>
    <t>依舊對自己陌生的30歲：不懂大人的世界也無所謂，年過30 還是可以繼續耍廢，但不畫地自限！</t>
  </si>
  <si>
    <t>羊群的共识：人文视角下的金融真相</t>
  </si>
  <si>
    <t>我和我的祖国：北大老同志庆祝新中国成立70周年回忆文集</t>
  </si>
  <si>
    <t>走心攻略：帶人帶到心坎裡，優秀領導人的教戰指南</t>
  </si>
  <si>
    <t>尼采到底有多後現代？</t>
  </si>
  <si>
    <t>隨機的世界：大數據時代的機率統計學</t>
  </si>
  <si>
    <t>生命咖啡館：找回最初的你，發現生命答案，敲開幸福之門</t>
  </si>
  <si>
    <t>恐怖編輯部：某新人漫畫家的真實悲慘故事</t>
  </si>
  <si>
    <t>楊振寧傳：規範與對稱之美（增訂版）</t>
  </si>
  <si>
    <t>競合力點亮醫療：北醫醫療體系的變革之路</t>
  </si>
  <si>
    <t>早期阅读研究：基于家庭的阅读指南</t>
  </si>
  <si>
    <t>霓裳钗影话红楼</t>
  </si>
  <si>
    <t>世界语运动风云录</t>
  </si>
  <si>
    <t>25個春天之後再說你愛我：有一種愛情叫做徐展元與谷懷萱</t>
  </si>
  <si>
    <t>用愛修繕 一路陪伴：八仙塵爆事件之馬偕經驗</t>
  </si>
  <si>
    <t>我在外交部工作</t>
  </si>
  <si>
    <t>李開復給青年的12封信</t>
  </si>
  <si>
    <t>EMDR兒童治療：複雜創傷、依附和解離</t>
  </si>
  <si>
    <t>台灣50產業地圖：6</t>
  </si>
  <si>
    <t>長大以後就會變好嗎？破解 25 種心靈困境</t>
  </si>
  <si>
    <t>文本張愛玲</t>
  </si>
  <si>
    <t>世界华文教学（第六辑）</t>
  </si>
  <si>
    <t>杨树达讲文言修辞</t>
  </si>
  <si>
    <t>郑振铎讲文学</t>
  </si>
  <si>
    <t>闻一多讲文学</t>
  </si>
  <si>
    <t>交通行政大意：看這本就夠了</t>
  </si>
  <si>
    <t>運輸學大意：看這本就夠了</t>
  </si>
  <si>
    <t>人事行政大意：焦點速成</t>
  </si>
  <si>
    <t>普通科目（國文、公民、英文）歷年試題澈底解說</t>
  </si>
  <si>
    <t>廣告行銷原來如此！破解行銷原點：只要掌握人心，什麼都可以賣！</t>
  </si>
  <si>
    <t>自動控制：重點統整+高分題庫</t>
  </si>
  <si>
    <t>媽媽的情緒練習：自我覺察，用智慧愛孩子和自己，建立正向家庭關係</t>
  </si>
  <si>
    <t>走出一條不平凡的領導之路：黑幼龍是如何做到的</t>
  </si>
  <si>
    <t>看！情緒幹的好事：哈佛精神科醫師執業40年的良心告白－接受「人生就是不公平」，自豪「不完美的我也是最好的自己」</t>
  </si>
  <si>
    <t>企業管理概論：台電最新．考古題試題詳解</t>
  </si>
  <si>
    <t>台灣那些年那些事：一個大陸人眼中的台灣政府演變</t>
  </si>
  <si>
    <t>越南政府與政治</t>
  </si>
  <si>
    <t>動物保護的公共治理</t>
  </si>
  <si>
    <t>全球財富論：全球無國界貨幣和全球總帳本理論</t>
  </si>
  <si>
    <t>中國贏了嗎？挑戰美國的強權領導</t>
  </si>
  <si>
    <t>人類大歷史：知識漫畫（1）──人類誕生</t>
  </si>
  <si>
    <t>你的行為，決定你是誰：塑造企業文化最重要的事</t>
  </si>
  <si>
    <t>台灣經濟再奮發之路：擷取過去70年發展經驗</t>
  </si>
  <si>
    <t>名為世界的地方</t>
  </si>
  <si>
    <t>我們幹過的蠢事</t>
  </si>
  <si>
    <t>拿回自主權：《健康之道》讀書會1</t>
  </si>
  <si>
    <t>一個美國哲學家的死後日誌：威廉．詹姆士的世界觀</t>
  </si>
  <si>
    <t>不可不知的心理學9大定律</t>
  </si>
  <si>
    <t>走走台灣：恆春半島</t>
  </si>
  <si>
    <t>小小幼兒大創意：小班孩子的方案探索與藝術體驗</t>
  </si>
  <si>
    <t>爱要从容</t>
  </si>
  <si>
    <t>二孩的春天</t>
  </si>
  <si>
    <t>成功的家教塑造优秀的孩子：家庭教育实践操作宝典</t>
  </si>
  <si>
    <t>中西文化回眸</t>
  </si>
  <si>
    <t>导演思维：让微剧本变得高级起来</t>
  </si>
  <si>
    <t>蔡元培讲中国伦理学史</t>
  </si>
  <si>
    <t>吕思勉讲中国思想史</t>
  </si>
  <si>
    <t>严复讲天演论</t>
  </si>
  <si>
    <t>國際貿易實務重點整理＋試題演練：二合一奪分寶典</t>
  </si>
  <si>
    <t>會計學（包含國際會計準則IFRS）</t>
  </si>
  <si>
    <t>告訴我，甚麼叫做記憶：想念楊牧</t>
  </si>
  <si>
    <t>回得去的地方與回不去的時光Now You Know</t>
  </si>
  <si>
    <t>我們不想當英雄：消防員生死前線的心碎告白</t>
  </si>
  <si>
    <t>百鬼夜行誌【校靈卷】</t>
  </si>
  <si>
    <t>放棄吧！那些讓你疼痛不已的堅持：從工作、戀愛、興趣、人際關係四大層面，探索無法堅持的原因，重拾自我認同感</t>
  </si>
  <si>
    <t>別去死啊！被霸凌不是你的錯：擁抱寂寞無助的你，找到活下去的勇氣與力量</t>
  </si>
  <si>
    <t>我的財富自由手冊：才女到財女的人生必修課</t>
  </si>
  <si>
    <t>給不小心就會太焦慮的你：摘下「窮忙濾鏡」╳擺脫「不安迴圈」，找回自己的人生</t>
  </si>
  <si>
    <t>史上最強哲學入門：從柏拉圖、尼采到沙特，解答你人生疑惑的31位西方哲人</t>
  </si>
  <si>
    <t>史上最強哲學入門：從釋迦牟尼、孔孟老莊到禪宗，啟悟自我內心的13位東方哲人</t>
  </si>
  <si>
    <t>與其急著讀空氣，不如先讀懂自己的心：運用「故事」心理學，找回愛自己的正確方法、走出被操控的人際困境</t>
  </si>
  <si>
    <t>Amazon故事公關行銷學：向亞馬遜創辦人貝佐斯學習溝通技巧，優化企業和個人品牌價值</t>
  </si>
  <si>
    <t>人脈複利：打造高價值連結，安永、嬌生、花旗銀行等財星500大企業的職場必修課</t>
  </si>
  <si>
    <t>小沙彌遇見劉墉</t>
  </si>
  <si>
    <t>什麼都不教的主管才厲害：讓部屬自動自發、你再也不用自己來的43個管理鐵則</t>
  </si>
  <si>
    <t>你這一生要努力的，就是活成自己喜歡的樣子</t>
  </si>
  <si>
    <t>個人無限公司：轉職和副業的相乘╳生涯價值最大化生存法</t>
  </si>
  <si>
    <t>海，另一個未知的宇宙：百萬小說《群》姊妹作【首創驚悚小說手法，刻畫45億年海洋史】</t>
  </si>
  <si>
    <t>開啟你的創意天賦：運用IDEA四步驟，打造你想要的人生</t>
  </si>
  <si>
    <t>漫畫李梅樹：清水祖師廟緣起</t>
  </si>
  <si>
    <t>愛取捨三部曲之三：為你鍾情 0251（完）</t>
  </si>
  <si>
    <t>愛取捨三部曲之一：今生今世0401</t>
  </si>
  <si>
    <t>愛取捨三部曲之二：賞愛期限0331</t>
  </si>
  <si>
    <t>育兒放飛記</t>
  </si>
  <si>
    <t>筆耕心田：杜紅棗作品集</t>
  </si>
  <si>
    <t>杨树达讲《论语》</t>
  </si>
  <si>
    <t>新经学（第四辑）</t>
  </si>
  <si>
    <t>新经学（第五辑）</t>
  </si>
  <si>
    <t>中華傳統拼布經典</t>
  </si>
  <si>
    <t>企業管理（含企業概論、管理學）棒！Bonding</t>
  </si>
  <si>
    <t>文化行政類（文化行政與政策分析）：歷屆試題精闢新解</t>
  </si>
  <si>
    <t>電工機械（電機機械）致勝攻略</t>
  </si>
  <si>
    <t>法學緒論（法律常識）高分題庫</t>
  </si>
  <si>
    <t>新‧日本年金制度</t>
  </si>
  <si>
    <t>媒體與政治：從媒體運作與立法面向的探討</t>
  </si>
  <si>
    <t>B型選擇：綠藤－找不到喜歡的答案，就自己創造</t>
  </si>
  <si>
    <t>只有一半的真相：為什麼科學看不到全貌？</t>
  </si>
  <si>
    <t>我坐在琵卓河畔，哭泣。</t>
  </si>
  <si>
    <t>FBI教你認出身邊隱藏的危險人物：生活中那些利用或傷害你的人，以及惡意的陌生人，你都能防範自保</t>
  </si>
  <si>
    <t>刻意學，一年頂十年：喜歡的事和賺錢的事如何兩全？職場贏家從不優先考慮興趣，他們怎麼學、怎麼正確選擇？</t>
  </si>
  <si>
    <t>文明、現代化、價值投資與中國</t>
  </si>
  <si>
    <t>Units in Cogtse Rgyalrong Discourse Prosody and Grammar（嘉戎語卓克基話的話語研究：韻律與語法）</t>
  </si>
  <si>
    <t>活水彙草</t>
  </si>
  <si>
    <t>唯思史觀：洞悉人類文明進步奧秘的鑰匙</t>
  </si>
  <si>
    <t>傳記研究論集</t>
  </si>
  <si>
    <t>楊巨源先生遺稿</t>
  </si>
  <si>
    <t>語文釋要</t>
  </si>
  <si>
    <t>應用寫作理論、實踐與教學：2018國際漢語應用文研究高端論壇論文集</t>
  </si>
  <si>
    <t>鍵聲玉振．餘韻得傳：葉鍵得教授榮退紀念文集</t>
  </si>
  <si>
    <t>入圍的有王牌配音員賈培德</t>
  </si>
  <si>
    <t>VisualC＃網路程式設計：線上遊戲實作</t>
  </si>
  <si>
    <t>VisualC＃2019全面攻略：從程式新人到開發設計的快速學習</t>
  </si>
  <si>
    <t>電腦軟體應用丙級技能檢定：術科解題實作（109年試題完整版）</t>
  </si>
  <si>
    <t>天國的夜市</t>
  </si>
  <si>
    <t>保養，從肌本做起：跟著皮膚科醫師打造動人美肌</t>
  </si>
  <si>
    <t>流動生活：實現二地居住、自創工作的新可能</t>
  </si>
  <si>
    <t>交涉的武器：20個專業級的談判原則－辣腕交涉高手從不外流，精準談判的最強奧義，首度大公開！</t>
  </si>
  <si>
    <t>我討厭過的大人們</t>
  </si>
  <si>
    <t>智商前2％的天才都在使用、「OK」「YES」點頭率超高：最強「人心」操控心理學</t>
  </si>
  <si>
    <t>愛的不久時：南特／巴黎回憶錄</t>
  </si>
  <si>
    <t>像哲學家一樣思考：27堂超有料人生思辨課，Step by Step打造你的心智護城河</t>
  </si>
  <si>
    <t>奇蹟</t>
  </si>
  <si>
    <t>盲眼鐘錶匠：解讀生命史的奧祕</t>
  </si>
  <si>
    <t>該怎麼成就你的人生</t>
  </si>
  <si>
    <t>神經外科的黑色喜劇</t>
  </si>
  <si>
    <t>走走臺灣：農遊輕旅行</t>
  </si>
  <si>
    <t>看穿對手底牌的「賽局之眼」：東大權威經濟學教授教你突破思考盲點，用賽局理論識讀人性、贏得競爭</t>
  </si>
  <si>
    <t>超簡單博弈論：賭雞排背後的賽局</t>
  </si>
  <si>
    <t>天使寶寶與惡魔幼兒：蒙特梭利式的翻轉教育</t>
  </si>
  <si>
    <t>美國與南海問題</t>
  </si>
  <si>
    <t>兩岸家國三十年：臺灣陸配群體的政治認同研究</t>
  </si>
  <si>
    <t>豐田人的凝與動：部屬總有叫不動、又犯錯、想拖延、藉口一堆的時候，如何讓素質參差的人凝聚、願意動起來？</t>
  </si>
  <si>
    <t>越南經濟發展的政治經濟學</t>
  </si>
  <si>
    <t>智慧醫療與法律</t>
  </si>
  <si>
    <t>殷海光全集（11）：邏輯新引</t>
  </si>
  <si>
    <t>殷海光全集（21）：英文著述與譯作</t>
  </si>
  <si>
    <t>歐文．亞隆的心理治療文學</t>
  </si>
  <si>
    <t>臺灣首廟天壇藏珍：繡藝百品</t>
  </si>
  <si>
    <t>懷舊餐桌！走入60間廚房學做家傳菜：從日常飯食到經典佳餚，全球最大食譜網站Cookpad教你輕鬆煮出懷念古早味</t>
  </si>
  <si>
    <t>聰明女人的幸福管理學</t>
  </si>
  <si>
    <t>一次到位：我的第一本能力培養書</t>
  </si>
  <si>
    <t>在平靜中，享受幸福的生活</t>
  </si>
  <si>
    <t>只需一顆善良的心</t>
  </si>
  <si>
    <t>醫護人員普通話</t>
  </si>
  <si>
    <t>學與教的園圃：中國語文教學論</t>
  </si>
  <si>
    <t>实用认知心理治疗学</t>
  </si>
  <si>
    <t>韦伯的比较历史社会学今探</t>
  </si>
  <si>
    <t>大脑的情绪生活</t>
  </si>
  <si>
    <t>爱、金钱和孩子：育儿经济学</t>
  </si>
  <si>
    <t>女生最愛看的53個心理測驗</t>
  </si>
  <si>
    <t>胖補陽，瘦滋陰</t>
  </si>
  <si>
    <t>名老中醫的養肝護命方</t>
  </si>
  <si>
    <t>名老中醫的養胃粥</t>
  </si>
  <si>
    <t>香港新生代平面設計師訪談</t>
  </si>
  <si>
    <t>毒男相睇真人騷：有一種幸福叫主動</t>
  </si>
  <si>
    <t>狗公心理學：渣男辨認手冊</t>
  </si>
  <si>
    <t>情緒，如何療癒 : 憂慮、憤怒、壓力和憂鬱的15個情緒解答</t>
  </si>
  <si>
    <t>不完美的樂土：拚搏美國夢－克服在美國創業的各種甘苦之一盞燈</t>
  </si>
  <si>
    <t>历史、经验与感觉结构：英国新左派的文化观念</t>
  </si>
  <si>
    <t>“三维”性格优势：探索个体潜能的科学</t>
  </si>
  <si>
    <t>樂齡居家安老：衣食住行生活護理錦囊</t>
  </si>
  <si>
    <t>醋與日子的配方：一路向南，義大利家庭廚房踏查記</t>
  </si>
  <si>
    <t>你的大學升不升：大學四年，你想成為什麼樣的人呢？</t>
  </si>
  <si>
    <t>為孩子身心健康的23個飲食教育法</t>
  </si>
  <si>
    <t>Toy教：玩具設計師爸爸的玩具育兒大法</t>
  </si>
  <si>
    <t>玩轉STEM：拆解12款玩具的科學原理</t>
  </si>
  <si>
    <t>第三人生任逍遙：50之後，比理財更重要的事！</t>
  </si>
  <si>
    <t>護理寶寶腸胃：不肚痛、不便秘</t>
  </si>
  <si>
    <t>護理寶寶呼吸道：不咳嗽、呼吸暢</t>
  </si>
  <si>
    <t>如何跟日本女子對話公開表達技巧【有聲】</t>
  </si>
  <si>
    <t>總統川普：讓美國再度偉大的重整之路，將帶領世界走向何處？</t>
  </si>
  <si>
    <t>愛該有五個情人：愛的100個提醒【真愛紀念版】</t>
  </si>
  <si>
    <t>人生大事之一學就會的管理佈局：成為老闆的8堂先修班</t>
  </si>
  <si>
    <t>人生大事之顧客優先的策略思考：公司賺錢的12堂經營必修課</t>
  </si>
  <si>
    <t>人生大事之看穿對手的競爭攻略：成為贏家的42招商戰法則</t>
  </si>
  <si>
    <t>從QC到總經理</t>
  </si>
  <si>
    <t>忠誠的報酬</t>
  </si>
  <si>
    <t>互聯網＋頂層商業系統：企業利潤增長10倍的商業模式與架構設計</t>
  </si>
  <si>
    <t>教練式管理：用NLP技術喚醒員工潛能</t>
  </si>
  <si>
    <t>領導力：卓越領導者如何在組織中管理與創新</t>
  </si>
  <si>
    <t>創造商機</t>
  </si>
  <si>
    <t>高層管理的任務和組織</t>
  </si>
  <si>
    <t>經營管理典型案例</t>
  </si>
  <si>
    <t>領導者的社會責任</t>
  </si>
  <si>
    <t>走出困境：如何應對人生中的挫折與壓力</t>
  </si>
  <si>
    <t>創業有道</t>
  </si>
  <si>
    <t>這樣開會，最聰明！：有效聆聽、溝通升級、超強讀心，史上最不心累的開會神通100 招！</t>
  </si>
  <si>
    <t>巴菲特寫給股東的信〔全新增修版〕</t>
  </si>
  <si>
    <t>15分鐘說出10億營收：人人都能當網紅的煉金術</t>
  </si>
  <si>
    <t>哪有工作不委屈，不工作你會更委屈：那些打不垮我們的，只會讓我們更堅強</t>
  </si>
  <si>
    <t>賈如幸福慢點來：只要懂得轉身，傷與愛都是遇見美好的道路</t>
  </si>
  <si>
    <t>你的人生，不能就這樣算了！：走過烈火磨難後最真實的生命體悟，7個關鍵提問改變人生</t>
  </si>
  <si>
    <t>因為尋找，所以看見：一個人的朝聖之路</t>
  </si>
  <si>
    <t>人力資源管理 「菁英培訓版」</t>
  </si>
  <si>
    <t>人生體驗：生命中不可遺憾的49件事</t>
  </si>
  <si>
    <t>看故事學管理Ⅱ：EMBA也可以這樣輕鬆讀</t>
  </si>
  <si>
    <t>商學的精華思維：頂級管理</t>
  </si>
  <si>
    <t>改寫你的人生劇本</t>
  </si>
  <si>
    <t>如何讓人信任你：FBI頂尖行為分析專家傳授最強交心術，讓你在職場、人際及生活中擁有人人信服的深度領導力</t>
  </si>
  <si>
    <t>工程圖學：基礎篇</t>
  </si>
  <si>
    <t>工程圖學：AutoCAD篇</t>
  </si>
  <si>
    <t>中國哲學研究的身體維度</t>
  </si>
  <si>
    <t>日檢N4聽解總合對策（全新修訂版）【有聲】</t>
  </si>
  <si>
    <t>財報就像一本兵法書：結合財報與《孫子兵法》，有效淬煉商業智謀</t>
  </si>
  <si>
    <t>月入23K也能投資理財：小資必學賺錢法，擺脫月光族，為自己加薪30%</t>
  </si>
  <si>
    <t>鍛鍊心理肌力：15項心理練習，擺脫那些職場與人際間的控制、害怕、停滯、危機與焦慮</t>
  </si>
  <si>
    <t>這些點子值三億</t>
  </si>
  <si>
    <t>跟著茵樂去旅行：跨界小提琴家蘇子茵的琴旅協奏曲，用文字記錄心的視界</t>
  </si>
  <si>
    <t>創意影響力－掌握三大關鍵：調整心態，了解市場，用才華創造金錢</t>
  </si>
  <si>
    <t>無障礙旅遊：跟著輪椅導遊玩台灣</t>
  </si>
  <si>
    <t>不小心就學會日語【有聲】</t>
  </si>
  <si>
    <t>超簡單的旅遊日語【有聲】</t>
  </si>
  <si>
    <t>三千輝日語：和日本人聊天，一定要會說的日語3000句</t>
  </si>
  <si>
    <t>機械製造學（含概要、大意）</t>
  </si>
  <si>
    <t>店長操作手冊</t>
  </si>
  <si>
    <t>誰鳥你！做自己才是王道</t>
  </si>
  <si>
    <t>透過案例演練學習BIM：元件篇</t>
  </si>
  <si>
    <t>官方頒訂新版多益13大情境學習指南【有聲】</t>
  </si>
  <si>
    <t>英文閱讀特訓班：中級【有聲】</t>
  </si>
  <si>
    <t>英文閱讀特訓班：中高級篇【有聲】</t>
  </si>
  <si>
    <t>煲一碗好湯【暢銷新增版】</t>
  </si>
  <si>
    <t>用圖片說歷史：從古典神廟到科技建築透視54位頂尖建築師的築夢工程</t>
  </si>
  <si>
    <t>殭屍企業：拯救七步驟，讓公司重新啟動</t>
  </si>
  <si>
    <t>簡單的哲學課：從一句美味格言開始</t>
  </si>
  <si>
    <t>第一次學法語，超簡單！【有聲】</t>
  </si>
  <si>
    <t>第一次學台灣話，超簡單！【有聲】</t>
  </si>
  <si>
    <t>大數據預測行銷：翻轉品牌X會員經營X精準行銷</t>
  </si>
  <si>
    <t>名人創業路：你所走過的每一步，是否都是通往成功的必經之路？</t>
  </si>
  <si>
    <t>斯巴達式：新制多益10回聽力試題解析【有聲】</t>
  </si>
  <si>
    <t>斯巴達式：新制多益10回閱讀試題解析</t>
  </si>
  <si>
    <t>1秒開口說：我的第一本越南語會話【有聲】</t>
  </si>
  <si>
    <t>越南語333超快速學習法：3個訣竅，3個階段，3天說一口流利越南語【有聲】</t>
  </si>
  <si>
    <t>聽霸！英語聽力模擬測驗：2018新制多益LC高分關鍵書【有聲】</t>
  </si>
  <si>
    <t>日語333超快速學習法：3個訣竅，3個階段，3天說一口流利日語【有聲】</t>
  </si>
  <si>
    <t>小群效應：席捲海量用戶的隱形力量</t>
  </si>
  <si>
    <t>STS的緣起與多重建構：橫看近代科學的一種編織與打造</t>
  </si>
  <si>
    <t>宅經濟誕生秘話：日本漫畫產業告訴我的事</t>
  </si>
  <si>
    <t>2017津夫個展：奇觀城市物語，影像改變的世界</t>
  </si>
  <si>
    <t>用簡單法語聊不停：直接套用不出錯，自信開口說法文【有聲】</t>
  </si>
  <si>
    <t>團隊合作培訓遊戲（增訂四版）</t>
  </si>
  <si>
    <t>互動日本語年度特刊：我的第一本旅遊日語手帖－日本名勝╳旅遊會話【有聲】</t>
  </si>
  <si>
    <t>日語老師為你整理的圖解日語口語【有聲】</t>
  </si>
  <si>
    <t>英文單字跟我學字首、字根、字尾【有聲】</t>
  </si>
  <si>
    <t>帶你寫一遍英文寫作技巧總整理</t>
  </si>
  <si>
    <t>學日語漫遊日本【有聲】</t>
  </si>
  <si>
    <t>外資銀行必修超高速Excel：提升效率、理解力、精準分析＆企畫力</t>
  </si>
  <si>
    <t>自學日語：實況溝通50篇</t>
  </si>
  <si>
    <t>自學韓語：實況溝通90篇</t>
  </si>
  <si>
    <t>人際關係老練了，路就通了 Ⅰ</t>
  </si>
  <si>
    <t>人際關係老練了，路就通了 Ⅱ</t>
  </si>
  <si>
    <t>人際關係老練了，路就通了 Ⅲ</t>
  </si>
  <si>
    <t>人際關係老練了，路就通了 Ⅳ</t>
  </si>
  <si>
    <t>人際關係老練了，路就通了Ⅴ</t>
  </si>
  <si>
    <t>和達令一起慢玩京都：品香、賞枯山水、嘗和果子，發掘傳統新魅力</t>
  </si>
  <si>
    <t>老得好優雅</t>
  </si>
  <si>
    <t>日本傳統趣味玩賞：Nippon所藏日語嚴選講座【有聲】</t>
  </si>
  <si>
    <t>高分．暢銷10000單字，搞定新日檢：N1．N2．N3．N4．N5必考單字（最新版）【有聲】</t>
  </si>
  <si>
    <t>社會工作管理</t>
  </si>
  <si>
    <t>由片語學習C程式設計（第二版）</t>
  </si>
  <si>
    <t>透過案例演練學習BIM：Tekla結構篇</t>
  </si>
  <si>
    <t>醒來的世界</t>
  </si>
  <si>
    <t>影癒心事：他的電影，你的愛情，心理師陪你走過關係四部曲</t>
  </si>
  <si>
    <t>失控企業下的白老鼠：勞工如何落入血汗低薪的陷阱？</t>
  </si>
  <si>
    <t>昨日世界：找回文明新命脈（暢銷慶祝版）</t>
  </si>
  <si>
    <t>非營利組織管理</t>
  </si>
  <si>
    <t>Python＋TensorFlow人工智慧、機器學習、大數據：超炫專案與完全實戰</t>
  </si>
  <si>
    <t>網頁程式設計ASP.NET MVC 5.ｘ範例完美演繹（第三版）</t>
  </si>
  <si>
    <t>机械工程实训</t>
  </si>
  <si>
    <t>就業服務乙級技能檢定學術科題庫寶典</t>
  </si>
  <si>
    <t>圖解式民法（含概要）重點精要＋嚴選題庫</t>
  </si>
  <si>
    <t>主題式電子學（含概要）高分題庫</t>
  </si>
  <si>
    <t>人身保險業務員資格測驗：重點整理＋試題演練</t>
  </si>
  <si>
    <t>一次考上銀行：票據法（含概要）</t>
  </si>
  <si>
    <t>民法概要（題庫＋歷年試題）</t>
  </si>
  <si>
    <t>會計事務（人工記帳）乙級技能檢定術科實作秘笈</t>
  </si>
  <si>
    <t>政府採購法重點統整＋高分題庫</t>
  </si>
  <si>
    <t>從說服自己開始的哈佛談判力：搬開內心的絆腳石，與自己達成共識，就能讓別人贊同你（談判經典暢銷升級版）</t>
  </si>
  <si>
    <t>會計學（含概要）</t>
  </si>
  <si>
    <t>銀行英文精析攻略</t>
  </si>
  <si>
    <t>機械原理大意</t>
  </si>
  <si>
    <t>國文（作文、論文）</t>
  </si>
  <si>
    <t>企業管理（含概要）</t>
  </si>
  <si>
    <t>經濟學（含概要）</t>
  </si>
  <si>
    <t>財務管理</t>
  </si>
  <si>
    <t>土地登記實務</t>
  </si>
  <si>
    <t>貨幣銀行學（含概要）</t>
  </si>
  <si>
    <t>票據法（含概要）</t>
  </si>
  <si>
    <t>銀行法（概要）與洗錢防制法規</t>
  </si>
  <si>
    <t>機械原理（機械概論、常識）</t>
  </si>
  <si>
    <t>智慧製造通訊技術之選擇：5G or Wi－Fi 6</t>
  </si>
  <si>
    <t>直播觀看行為，影響娛樂消費：臺灣遊戲玩家觀看直播偏好</t>
  </si>
  <si>
    <t>國際AI能源應用發展趨勢與潛在商機</t>
  </si>
  <si>
    <t>從AI獨角獸零售應用布局看台灣新創發展方向</t>
  </si>
  <si>
    <t>從人工智慧產業應用看AI晶片發展</t>
  </si>
  <si>
    <t>人工智慧製造業應用發展趨勢</t>
  </si>
  <si>
    <t>會計學概要［主題式題庫＋歷年試題］</t>
  </si>
  <si>
    <t>易學！暢銷！我的第一本印尼語會話【有聲】</t>
  </si>
  <si>
    <t>ROLAND：我和我以外的。</t>
  </si>
  <si>
    <t>20世代，你的人生是不是卡住了……</t>
  </si>
  <si>
    <t>專賣在美國的華人英文萬用短句5000：從求學到定居，從生活到職場！即學即用的簡單英文表達，單字、句子都超簡單、超好用</t>
  </si>
  <si>
    <t>現場的日本語表現：同一場合因人而異！最恰當的日語會話</t>
  </si>
  <si>
    <t>軟能力：你的職場致勝法寶</t>
  </si>
  <si>
    <t>見鬼之校園鬼話（5）</t>
  </si>
  <si>
    <t>二十一世紀臺灣鬼故事</t>
  </si>
  <si>
    <t>5G來了！：生活變革、創業紅利、產業數位轉型，搶占全球2510億美元商機，人人皆可得利的未來，你準備好了嗎？</t>
  </si>
  <si>
    <t>第一次學泰語，超簡單！ 【有聲】</t>
  </si>
  <si>
    <t>好聽力！用耳朵學日語：我的第一本聽力學習書【有聲】</t>
  </si>
  <si>
    <t>1秒開口說：我的第一本印尼語會話【有聲】</t>
  </si>
  <si>
    <t>我是職業經理人</t>
  </si>
  <si>
    <t>機器學習：從公理到算法</t>
  </si>
  <si>
    <t>美國留學會話：申請學校、校園英文、實用資訊—EZ TALK 總編嚴選特刊【有聲】</t>
  </si>
  <si>
    <t>女子力不是溫柔，是戰鬥：再簡單的小日子，也需要挺身前進！【有聲】</t>
  </si>
  <si>
    <t>日本歷史名人：Nippon所藏日語嚴選講座【有聲】</t>
  </si>
  <si>
    <t>New TOEIC新制多益閱讀搶分寶典【有聲】</t>
  </si>
  <si>
    <t>我用模組化簡報，解決99.9％的工作難題：簡報職人教你讓全球頂尖企業都買單的企業簡報術</t>
  </si>
  <si>
    <t>經濟學．視覺資訊全解讀</t>
  </si>
  <si>
    <t>動機迷思：成功取決心態而非動機，高成就者的自我驅動法則</t>
  </si>
  <si>
    <t>世界最神奇的心靈課</t>
  </si>
  <si>
    <t>返家：湖北武漢受困台灣人封城逃疫記</t>
  </si>
  <si>
    <t>全球化的裂解與再融合：中國模式與西方模式誰將勝出？（增訂版）</t>
  </si>
  <si>
    <t>在喧囂浮華年代，這些定律最有價值</t>
  </si>
  <si>
    <t>老年人的生活世界：看開、放下、認真過生活</t>
  </si>
  <si>
    <t>如何吸引人：左右逢源的說話藝術</t>
  </si>
  <si>
    <t>不尋常的邊界地圖集：全球有趣的邊界、領土和地理奇觀</t>
  </si>
  <si>
    <t>業績翻倍！Facebook＋Instagram超強雙效集客行銷術：社群精準鎖定．廣告強力曝光．深度鐵粉經營．觸及成效分析</t>
  </si>
  <si>
    <t>0門檻！0負擔！9天秒懂大數據＆AI用語</t>
  </si>
  <si>
    <t>電腦軟體應用丙級技能檢定：術科解題實作．109年試題完整版</t>
  </si>
  <si>
    <t>網路行銷：8堂一點就通的基礎活用課</t>
  </si>
  <si>
    <t>LIFO優勢管理：扭轉人生到管理用人的最強煉金術</t>
  </si>
  <si>
    <t>我的第一堂英文寫作課：只要從造句開始！單字、句子、文法融會貫通，自然練出英文寫作力！</t>
  </si>
  <si>
    <t>英文單字構成的要素：利用單字的「根源」＋拆解「構成要素」，17萬個單字再也不用背！（全新暢銷修訂版）</t>
  </si>
  <si>
    <t>Dr. Vocabulary奇蹟英語單字633記憶法：腦科學博士教你6角記憶法、3倍速記單字、3倍長久記憶</t>
  </si>
  <si>
    <t>傍晚五點十五分</t>
  </si>
  <si>
    <t>木曜4超玩：臺灣TOP1網路實境綜藝節目幕後創作秘辛</t>
  </si>
  <si>
    <t>專案管理</t>
  </si>
  <si>
    <t>也許生命沒有一種絕對：走向世界盡頭的1460天</t>
  </si>
  <si>
    <t>36堂日語會話課 : 簡單輕鬆說日語</t>
  </si>
  <si>
    <t>萬用700英語慣用片語</t>
  </si>
  <si>
    <t>個性風綠植星球： 多肉植物．空氣鳳梨．食蟲植物．熱帶植物．水苔．養護搭配技巧╳25種設計主題完全解析</t>
  </si>
  <si>
    <t>Black Coffee 黑咖啡</t>
  </si>
  <si>
    <t>英文：台電最新．考古題試題詳解</t>
  </si>
  <si>
    <t>我的老闆是總統：817萬票的幕後小英雄</t>
  </si>
  <si>
    <t>你想活出怎樣的小鎮？何培鈞的九個創生觀點</t>
  </si>
  <si>
    <t>反智：不願說理的人是偏執，不會說理的人是愚蠢，不敢說理的人是奴隸</t>
  </si>
  <si>
    <t>決策地圖</t>
  </si>
  <si>
    <t>創意提問力：麻省理工領導力中心前執行長教你如何說出好問題</t>
  </si>
  <si>
    <t>魔幻疫境：魔術師陳日昇的極限挑戰與追夢人生</t>
  </si>
  <si>
    <t>數位躍升力：建立敏捷組織與商業創新的數位新戰略</t>
  </si>
  <si>
    <t>人力資源管理的12堂課</t>
  </si>
  <si>
    <t>精準回饋：提升團隊績效，改善溝通的超能力</t>
  </si>
  <si>
    <t>Happy Happy溝通力：瑞典知名談判專家傳授最強說話術，讓彼此化解歧見，達成共識，共創未來</t>
  </si>
  <si>
    <t>百萬粉絲經營法則：30天3步驟打造社群經濟力，在社交平台擁有百萬追蹤數</t>
  </si>
  <si>
    <t>花樣女醫白袍叢林生存記：一起哭，一起笑，一起LOVE</t>
  </si>
  <si>
    <t>慣性思考大改造：教大腦走不一樣的路，再也不跟別人撞點子。</t>
  </si>
  <si>
    <t>成功修練：一輩子要學會的8堂人生必修課</t>
  </si>
  <si>
    <t>影像世界：過去現在與未來</t>
  </si>
  <si>
    <t>機械力學（歷年試題＋模擬考）</t>
  </si>
  <si>
    <t>數位時代的人權思辨：回溯歷史關鍵，探尋人類與未來科技發展之道</t>
  </si>
  <si>
    <t>你也被唬弄了嗎？20個最容易被誤解的科普知識</t>
  </si>
  <si>
    <t>因為所以有故事：解構創作思維</t>
  </si>
  <si>
    <t>破框能力：全球TOP50管理大師教你突破「專業」陷阱</t>
  </si>
  <si>
    <t>情緒動機－用神經心理學看穿行為動因：手繪圖解 100 種必懂情緒知識，了解自己、同理他人的轉化關鍵</t>
  </si>
  <si>
    <t>你想當什麼樣的老師？從科學傳播到經營教研</t>
  </si>
  <si>
    <t>哈佛創意美學課：鍛鍊商業美學力，打造改變世界的暢銷商品</t>
  </si>
  <si>
    <t>關鍵影響力：金牌企業成功學</t>
  </si>
  <si>
    <t>會走路的錢</t>
  </si>
  <si>
    <t>最強大腦學習法：不專心，學更好</t>
  </si>
  <si>
    <t>上帝的骰子，量子物理大白話：高中聽不懂、大學沒真懂，100 萬粉絲的「量子學派」部落格創始人，用漫畫讓你笑著看懂。</t>
  </si>
  <si>
    <t>5G時代大未來：利用大數據打造智慧生活與競爭優勢</t>
  </si>
  <si>
    <t>顯微鏡後的隱藏者：改變世界的女性科學家</t>
  </si>
  <si>
    <t>現代職場厚黑學：教你善良地算計人際關係，從魯蛇轉身企業領導人</t>
  </si>
  <si>
    <t>每日一句正能量：讓轉念成為照亮自己的光</t>
  </si>
  <si>
    <t>食農X實農：屬於台灣人的食與農</t>
  </si>
  <si>
    <t>A.I.傳播進化：人工智慧重塑人類的交流</t>
  </si>
  <si>
    <t>工業革命4.0物聯網：從互聯到新工業革命</t>
  </si>
  <si>
    <t>互聯網＋傳統經營者與創業者的新盈利模式</t>
  </si>
  <si>
    <t>區塊鏈：改變未來的倒數計時</t>
  </si>
  <si>
    <t>0．5秒治好緊張體質：雙腳張開、手舉高、抬頭深呼吸，45 個輕鬆消除簡報、面談、會議開始前，雙腿發抖、手心冒汗的祕訣</t>
  </si>
  <si>
    <t>劉炯朗開講：3分鐘拆解社會科學</t>
  </si>
  <si>
    <t>攸關貧富與生死的數學</t>
  </si>
  <si>
    <t>AI 行銷學：為顧客量身訂做的全通路轉型策略</t>
  </si>
  <si>
    <t>開拓者：企業的力量是改變世界最好的平台</t>
  </si>
  <si>
    <t>世界是平的，就等你去闖：阿瑟創業傳奇驚魂記</t>
  </si>
  <si>
    <t>人家有傘，我有美國：鬆鬆的台裔小家庭旅美田野調查報告</t>
  </si>
  <si>
    <t>從習慣洞察人心</t>
  </si>
  <si>
    <t>我們生來就不是為了取悅別人</t>
  </si>
  <si>
    <t>野島剛漫遊世界食考學：五十歲的一人旅，從「吃」進入一個國家、一段歷史、一種文化的奇妙田野探訪</t>
  </si>
  <si>
    <t>月亮來的女兒：光的誕生</t>
  </si>
  <si>
    <t>微反應心理學：瞬間猜透對方內心的真實意思</t>
  </si>
  <si>
    <t>貓：不羈的靈魂</t>
  </si>
  <si>
    <t>飯店客房管理</t>
  </si>
  <si>
    <t>電工與電路分析實驗</t>
  </si>
  <si>
    <t>心念自癒力：突破中醫、西醫的心療法</t>
  </si>
  <si>
    <t>大人的周末創業：讓經驗、人脈、興趣變現金的未來獲利術</t>
  </si>
  <si>
    <t>為什麼有錢人先吃最喜歡的菜？55條思考法則，換一顆有錢人的「投資腦」</t>
  </si>
  <si>
    <t>愛了，然後呢？敢卸妝、吵不散，常保燒腦狀態的兩性相處必備技能</t>
  </si>
  <si>
    <t>麗晶卡拉OK的最後一夜</t>
  </si>
  <si>
    <t>跟我學Illustrator CC一定要會的美工繪圖技巧：第二版（CC／CS6適用）</t>
  </si>
  <si>
    <t>電工機械（電機機械）歷年試題解析</t>
  </si>
  <si>
    <t>土地法與土地相關稅法概要（條文釋義＋試題演練）</t>
  </si>
  <si>
    <t>世界最偉大的勵志書</t>
  </si>
  <si>
    <t>世界最偉大的智慧書</t>
  </si>
  <si>
    <t>初階外匯人員專業能力測驗題庫精析（含外匯交易）</t>
  </si>
  <si>
    <t>汽車學概論</t>
  </si>
  <si>
    <t>電路學</t>
  </si>
  <si>
    <t>AIoT人工智慧在物聯網的應用與商機（第二版）</t>
  </si>
  <si>
    <t>旅館管理實務與應用－德安資訊PMS系統：ERP學會旅館資訊系統應用師認證教材</t>
  </si>
  <si>
    <t>用mBlock玩mBot機器人互動程式設計：AI人工智慧、IOT物聯網、ML機器深度學習</t>
  </si>
  <si>
    <t>金融科技知識一次過關</t>
  </si>
  <si>
    <t>圖解式金融市場常識與職業道德</t>
  </si>
  <si>
    <t>金融基測考科1：［會計學＋貨幣銀行學］焦點速成</t>
  </si>
  <si>
    <t>創新科技焦點速成［金融基測］</t>
  </si>
  <si>
    <t>觀光資源概要（包括台灣史地、觀光資源維護）［華語、外語導遊人員］</t>
  </si>
  <si>
    <t>電工機械完全攻略</t>
  </si>
  <si>
    <t>王可樂的日語練功房：初級句型練習寶典</t>
  </si>
  <si>
    <t>與成功有約：高效能人士的七個習慣（30週年全新增訂版）</t>
  </si>
  <si>
    <t>為什麼我們總是選到不適任的男性當領導人？</t>
  </si>
  <si>
    <t>金瓶本色：你愛的是耽溺，還是沉淪</t>
  </si>
  <si>
    <t>貓蕨漫生掌紋</t>
  </si>
  <si>
    <t>與世界一起散步：小日子小堅持</t>
  </si>
  <si>
    <t>所有境遇都有福報：通往豐足喜樂的大智慧，這世上沒有真正的地獄！</t>
  </si>
  <si>
    <t>艱困時代的經濟學思考</t>
  </si>
  <si>
    <t>秘境呼吸：房思瑜寫真書</t>
  </si>
  <si>
    <t>莊子思想散步</t>
  </si>
  <si>
    <t>沙灘上的薛丁格，生活中的量子力學</t>
  </si>
  <si>
    <t>安全工程</t>
  </si>
  <si>
    <t>管理學：整合觀光休閒餐旅思維與服務應用</t>
  </si>
  <si>
    <t>專利實務論</t>
  </si>
  <si>
    <t>資料結構：使用 C＋＋</t>
  </si>
  <si>
    <t>情旅土耳其：從一抹鵝黃到一片靛藍，那些你未曾知曉的美與愁</t>
  </si>
  <si>
    <t>哲學方法性基礎之意象邏輯：史作檉的八十歲後哲學筆記</t>
  </si>
  <si>
    <t>我的後現代：史作檉的八十歲後哲學筆記</t>
  </si>
  <si>
    <t>躺著背西班牙語1000單字【有聲】</t>
  </si>
  <si>
    <t>土木工程測量題庫精解</t>
  </si>
  <si>
    <t>主題式會計事務（人工記帳、資訊）丙級技能檢定術科滿分題庫</t>
  </si>
  <si>
    <t>導遊領隊實務（二）分類題庫</t>
  </si>
  <si>
    <t>主播台下的好球帶人生：那些 MVP 教我的三十件事，不只是一場賽事，輸贏之前，是做好準備，輸贏之後，是團隊精神！</t>
  </si>
  <si>
    <t>讓老闆聽懂的簡報實力：21 堂必修英語簡報課，秒懂聽眾需求，一次學會演說魅力、深入人心的語言技巧</t>
  </si>
  <si>
    <t>低歸屬感世代：面對因科技而變得孤獨的一代，管理者該如何找回工作夥伴間的深刻連結？</t>
  </si>
  <si>
    <t>叫不出名字的家事為什麼怎麼做都做不完？！無名家事圖鑑</t>
  </si>
  <si>
    <t>有錢人都在做的100件事：小改變累積大財富</t>
  </si>
  <si>
    <t>深度說服力：培養 11 項讓人打從心底相信你的人格特質</t>
  </si>
  <si>
    <t>被壓抑的天才：錢鍾書與現代中國</t>
  </si>
  <si>
    <t>人性的弱點：暢銷不墜的成功學經典，向卡內基學習交心溝通術與好感度人際學</t>
  </si>
  <si>
    <t>修身與我，有時還有小牛</t>
  </si>
  <si>
    <t>1＋1＋1的UNIQLO時尚疊穿術</t>
  </si>
  <si>
    <t>高齡友善新視界：觀察臺灣與他國的高齡者照顧</t>
  </si>
  <si>
    <t>EZ Japan日語會話課：N2語彙聽力全面提升【有聲】</t>
  </si>
  <si>
    <t>3天搞懂理財迷思：衝出投資迷霧，提升理財知識，不被產品話術灌迷湯！</t>
  </si>
  <si>
    <t>像數學家一樣思考：26堂超有料大腦衝浪課，Step by Step揭開數學家的思考地圖</t>
  </si>
  <si>
    <t>厭世辭典：愛在酸語蔓延時</t>
  </si>
  <si>
    <t>孫子兵法商學院：比爾蓋茲必讀推薦、哈佛商學院必修，日本No.1東洋思想家30年企業顧問破譯職場生存智慧</t>
  </si>
  <si>
    <t>寄生大腦：病毒、細菌、寄生蟲 如何影響人類行為與社會</t>
  </si>
  <si>
    <t>數位時代的智慧財產權指南：知識經濟時代必修！利用智慧財產精準布局，打造企業獲利、競爭優勢的決勝關鍵</t>
  </si>
  <si>
    <t>初級日本語（I）【有聲】</t>
  </si>
  <si>
    <t>初級日本語（II）【有聲】</t>
  </si>
  <si>
    <t>計算機概論（含網路概論）重點整理＋試題演練</t>
  </si>
  <si>
    <t>導遊領隊實務（一）分類題庫</t>
  </si>
  <si>
    <t>企業管理頂尖高分題庫（適用企業概論、管理學）</t>
  </si>
  <si>
    <t>逼真！電工機械（電機機械）模擬題庫＋歷年試題</t>
  </si>
  <si>
    <t>初階外匯人員專業測驗：重點整理＋模擬試題</t>
  </si>
  <si>
    <t>如何日常．怎樣生活</t>
  </si>
  <si>
    <t>大域微分幾何（上）：Riemannn幾何基礎</t>
  </si>
  <si>
    <t>大域微分幾何（中）：活動標架法</t>
  </si>
  <si>
    <t>大域微分幾何（下）：幾何變分學</t>
  </si>
  <si>
    <t>物聯網ABC</t>
  </si>
  <si>
    <t>愛的腳蹤：華淑芳修女奉獻台灣60年</t>
  </si>
  <si>
    <t>零錯誤決策：快速提升企業與個人競爭力</t>
  </si>
  <si>
    <t>聽到他說話，我就想買！：金氏世界紀錄的韓國銷售天王，讓顧客立馬打開錢包的九大銷售技巧</t>
  </si>
  <si>
    <t>共享經濟如何讓人變幸福？：利他‧分享‧在地化，我們已進入第四消費時代</t>
  </si>
  <si>
    <t>外商投資銀行超強Excel製作術：不只教你Excel技巧，學會用數字思考、表達、說服，做出最好的商業決策！</t>
  </si>
  <si>
    <t>外商投資銀行超強Excel獲利法：step by step 任何人都能提升數字敏感度，創造利潤最大化</t>
  </si>
  <si>
    <t>我所去過最遠的地方</t>
  </si>
  <si>
    <t>不設限的美麗：快艇衝浪女神Kimberly的熱血人生</t>
  </si>
  <si>
    <t>中產悲歌：面對薪資停滯、金融危機、稅賦不公，中產階級如何改寫未來？</t>
  </si>
  <si>
    <t>蠢蛋夫妻愛情長跑日記</t>
  </si>
  <si>
    <t>老黑的FIRE生活實踐：財務自由，實現自我不是夢</t>
  </si>
  <si>
    <t>切莫為惡：科技巨頭如何背叛創建初衷和人民</t>
  </si>
  <si>
    <t>外商顧問超強資料製作術：BCG的12種圖形架構，學會就能說服任何人！</t>
  </si>
  <si>
    <t>自學力就是你的超能力：從技能堆疊到能力變現，你所有的投入都不會徒勞無功</t>
  </si>
  <si>
    <t>你已是你所需的一切</t>
  </si>
  <si>
    <t>菲律賓，不意外？！南漂作家的文化臥底筆記</t>
  </si>
  <si>
    <t>Excel VBA超效率工作術：無痛學習VBA程式＆即學即用！200個活用範例集讓你輕鬆上手</t>
  </si>
  <si>
    <t>運算思維修習學堂：使用Python的10堂入門程式課</t>
  </si>
  <si>
    <t>運算思維修習學堂：使用C語言的10堂入門程式課</t>
  </si>
  <si>
    <t>運算思維修習學堂：使用C＋＋的8堂入門程式課</t>
  </si>
  <si>
    <t>Office 2016商務應用：8堂一點就通的基礎活用課</t>
  </si>
  <si>
    <t>Excel 2016商務應用：8堂一點就通的基礎活用課</t>
  </si>
  <si>
    <t>電競選手：8堂一點就通的基礎活用課</t>
  </si>
  <si>
    <t>電子商務：8堂一點就通的基礎活用課</t>
  </si>
  <si>
    <t>遊戲設計與電競運動概論</t>
  </si>
  <si>
    <t>Python從初學到生活應用超實務：讓Python幫你處理日常生活與工作中繁瑣重複的工作</t>
  </si>
  <si>
    <t>資料科學的良器：R語言在開放資料、管理數學與作業管理的應用</t>
  </si>
  <si>
    <t>資訊生活安全、行動智慧應用與網駭實務</t>
  </si>
  <si>
    <t>歡迎來到志祺七七！ 不搞笑、談時事，資訊設計原來很可以：從50 人的資訊設計公司到日更YouTuber 的瘋狂技能樹</t>
  </si>
  <si>
    <t>破解好萊塢的科幻想像：11種電影裡的世界末日與科學</t>
  </si>
  <si>
    <t>一九八四</t>
  </si>
  <si>
    <t>破擊假新聞：解析數位時代的媒體與資訊操控</t>
  </si>
  <si>
    <t>為什麼他有錢又有閒：上班族也能財務自由，人氣創業導師的最強富人法則</t>
  </si>
  <si>
    <t>打造屬於你的大考7000單字計畫．初級1－2500字【有聲】</t>
  </si>
  <si>
    <t>雅思名師Holly Lin獨家傳授 IELTS聽說讀寫高分秘技【有聲】</t>
  </si>
  <si>
    <t>TOEIC全面備戰 7大題型應考策略＋13大情境必備詞彙【有聲】</t>
  </si>
  <si>
    <t>留學╳遊學出國前要先學會的必備英語【有聲】</t>
  </si>
  <si>
    <t>這些年我們一起看電影學英語【有聲】</t>
  </si>
  <si>
    <t>圖解日本人最常用的生活口語【有聲】</t>
  </si>
  <si>
    <t>職場日語即戰力：敬語、對話禮儀、辦公室會話【有聲】</t>
  </si>
  <si>
    <t>資深外交官教你看懂國際新聞培養英文閱讀力</t>
  </si>
  <si>
    <t>Power BI零售大數據分析應用（第二版）：強化工作效率，掌握市場先機！</t>
  </si>
  <si>
    <t>Excel商業智慧分析：樞紐分析╳大數據分析工具PowerPivot及PowerView</t>
  </si>
  <si>
    <t>Python自學聖經：從程式素人到開發強者的技術與實戰大全！</t>
  </si>
  <si>
    <t>跟著阿才學Python：從基礎到網路爬蟲應用</t>
  </si>
  <si>
    <t>你問對問題了嗎？：重組問題框架、精準決策的創新解決工具</t>
  </si>
  <si>
    <t>不工作的世界：AI時代戰勝失業與不平等的新經濟解方</t>
  </si>
  <si>
    <t>阿尼瑪卿，阿尼瑪卿</t>
  </si>
  <si>
    <t>被隱藏的西藏：獨立古老王國與被佔領的歷史軌跡</t>
  </si>
  <si>
    <t>我所嚮往的生活文明</t>
  </si>
  <si>
    <t>受用一生的耶魯金融投資課：看清市場本質，擁抱財富思維</t>
  </si>
  <si>
    <t>假如孫子是現代上班族</t>
  </si>
  <si>
    <t>投資心理戰：行為金融專家教你看透群眾心理偏誤，掌握獲利勝機</t>
  </si>
  <si>
    <t>反抗的共同體：二〇一九香港反送中運動</t>
  </si>
  <si>
    <t>台語片的魔力：從故事、明星、導演到類型與行銷的電影關鍵詞</t>
  </si>
  <si>
    <t>一本書搞懂雲端計算、物聯網、大數據</t>
  </si>
  <si>
    <t>大數據╳資料探勘╳智慧營運</t>
  </si>
  <si>
    <t>從智人到AlphaGo：機器崛起前傳，人工智慧的起點</t>
  </si>
  <si>
    <t>互聯網進化史：網路AI超應用．大數據╳雲端╳區塊鏈</t>
  </si>
  <si>
    <t>二地居：地方創生未來式</t>
  </si>
  <si>
    <t>我的第一本日語學習書：一次學會日語單字、會話、句型、文法的入門書【有聲】</t>
  </si>
  <si>
    <t>一生一次旅遊指南：家庭的第一堂生死課</t>
  </si>
  <si>
    <t>可以馬上學會的超強英語口說課【有聲】</t>
  </si>
  <si>
    <t>為小情人作早餐</t>
  </si>
  <si>
    <t>社交零距離：說話高手實戰手冊</t>
  </si>
  <si>
    <t>聰明女人的幸福投資學</t>
  </si>
  <si>
    <t>你可以裝單純也可以有心機 ：最有智慧的人際交往心理學</t>
  </si>
  <si>
    <t>女生最愛玩的58則心理測驗</t>
  </si>
  <si>
    <t>看穿他人讀心術：人心是能夠被「閱讀」的</t>
  </si>
  <si>
    <t>事前諸葛亮，事後豬一樣：真是好笑</t>
  </si>
  <si>
    <t>全方位人際交往心理學</t>
  </si>
  <si>
    <t>笑到閃到腰</t>
  </si>
  <si>
    <t>讓人頭皮發麻的鬼故事</t>
  </si>
  <si>
    <t>我的真實鬼事</t>
  </si>
  <si>
    <t>成功的女人，都是狠角色</t>
  </si>
  <si>
    <t>職場三缺一：公司不能沒有我</t>
  </si>
  <si>
    <t>改寫平凡人生：小故事中的成功學</t>
  </si>
  <si>
    <t>能說、好聽、不帶刺的高段說話術</t>
  </si>
  <si>
    <t>人生的另一種選擇：小故事中的智慧學</t>
  </si>
  <si>
    <t>假如你生活在唐朝</t>
  </si>
  <si>
    <t>就是要爆笑啊！不然要幹嘛？：最經典的腦筋急轉彎</t>
  </si>
  <si>
    <t>日據時期的香港簡史</t>
  </si>
  <si>
    <t>漫畫區塊鏈</t>
  </si>
  <si>
    <t>活在設計：從衣食住閒開始</t>
  </si>
  <si>
    <t>思考香港一國兩制的未來</t>
  </si>
  <si>
    <t>城市傷痕：港漂眼中的香港修例風波</t>
  </si>
  <si>
    <t>職業安全衛生管理甲乙級技術士計算題完全攻略</t>
  </si>
  <si>
    <t>全球最大柑仔店Wal－Mart：沃爾頓的銅板信條</t>
  </si>
  <si>
    <t>當時小明月</t>
  </si>
  <si>
    <t>瑜伽這檔事</t>
  </si>
  <si>
    <t>終於，還是愛了</t>
  </si>
  <si>
    <t>文案是…我不知道‧你不知道的東西I don’t know you don’t know</t>
  </si>
  <si>
    <t>占星媽媽手冊</t>
  </si>
  <si>
    <t>日文實境慣用語【有聲】</t>
  </si>
  <si>
    <t>幸福花園：園藝達人的花草手作與植物養護技巧</t>
  </si>
  <si>
    <t>手作健康零食</t>
  </si>
  <si>
    <t>山野漫遊：女生行山指南</t>
  </si>
  <si>
    <t>做自己的情緒管理師：20個負面情緒管理法</t>
  </si>
  <si>
    <t>雲消費時代</t>
  </si>
  <si>
    <t>第四次零售革命：流通的變革與重構</t>
  </si>
  <si>
    <t>用10%薪水變有錢人：暢銷千萬冊，全世界有錢人都奉行的致富聖經</t>
  </si>
  <si>
    <t>可以馬上學會的超強英語閱讀課【有聲】</t>
  </si>
  <si>
    <t>一次就考上： N1N2N3N4N5 聽力解讀全攻略【有聲】</t>
  </si>
  <si>
    <t>旅遊規劃理論與方法</t>
  </si>
  <si>
    <t>大型活動的組織與管理</t>
  </si>
  <si>
    <t>兒童心理發展與家庭教育智慧</t>
  </si>
  <si>
    <t>模具拆裝與零件檢測</t>
  </si>
  <si>
    <t>模具零件成型磨削操作</t>
  </si>
  <si>
    <t>網頁設計</t>
  </si>
  <si>
    <t>居住的文化時空：廣西民族建築文化解讀</t>
  </si>
  <si>
    <t>時尚蛋糕製作精選</t>
  </si>
  <si>
    <t>時尚美味芝士蛋糕</t>
  </si>
  <si>
    <t>飯店客務客房服務與管理</t>
  </si>
  <si>
    <t>會展基礎知識</t>
  </si>
  <si>
    <t>旅遊消費者行為學</t>
  </si>
  <si>
    <t>飯店設備管理</t>
  </si>
  <si>
    <t>旅遊行政管理</t>
  </si>
  <si>
    <t>現代景觀設計</t>
  </si>
  <si>
    <t>環境藝術設計手繪表現</t>
  </si>
  <si>
    <t>餐飲文化空間設計</t>
  </si>
  <si>
    <t>汽車維修塗裝技術</t>
  </si>
  <si>
    <t>規劃快題設計：設計方法與案例分析</t>
  </si>
  <si>
    <t>青銅時代：青銅文化與藝術特色</t>
  </si>
  <si>
    <t>經典民居：精華濃縮的最美民居</t>
  </si>
  <si>
    <t>心理疾病的預防與案例</t>
  </si>
  <si>
    <t>為世界裝上輪子：讓現代工業開始快速轉動的福特</t>
  </si>
  <si>
    <t>他的青春不是你的人生：當叛逆期遇到更年期</t>
  </si>
  <si>
    <t>行動金融：支付革命</t>
  </si>
  <si>
    <t>才富：21世紀最貴的資產是人才</t>
  </si>
  <si>
    <t>心態革命： 大腦中的髮夾彎，掀起你的思路風暴</t>
  </si>
  <si>
    <t>20幾歲要怎樣：時間管理╳理財能力╳自制力╳學習力</t>
  </si>
  <si>
    <t>跟著節氣養生：夏天做空氣浴，秋天洗冷水澡……顛覆想像的四季養生！零成本的自然保健法</t>
  </si>
  <si>
    <t>寫給女孩的理財入門：不用嫁入豪門也可以年薪百萬</t>
  </si>
  <si>
    <t>這堂生物課很會：那些年課本沒教的生物冷知識</t>
  </si>
  <si>
    <t>簡單管理學：18條管理學核心定律，零基礎也可以超速入門</t>
  </si>
  <si>
    <t>職場不友善，你該怎麼辦：寫給年輕人的就業╳加薪╳升遷祕笈！</t>
  </si>
  <si>
    <t>假精確時代：大數據的合法詐騙，讓你上鉤還服服貼貼</t>
  </si>
  <si>
    <t>創客未來：動手改變世界的自造者</t>
  </si>
  <si>
    <t>速解OKR：開啟企業經營與管理的顛覆式革命</t>
  </si>
  <si>
    <t>休閒農業：體驗的觀點</t>
  </si>
  <si>
    <t>金色證書NEW TOEIC必考文法【有聲】</t>
  </si>
  <si>
    <t>這個片語會考：NEW TOEIC 800分必背片語【有聲】</t>
  </si>
  <si>
    <t>這個句型會考：NEW TOEIC 800分必背句型【有聲】</t>
  </si>
  <si>
    <t>一次就考上：N1N2N3N4N5聽力解讀全攻略【有聲】</t>
  </si>
  <si>
    <t>一次就考上：N1N2N3N4N5言語知識全攻略【有聲】</t>
  </si>
  <si>
    <t>最新制金色證書：NEW TOEIC 必考單字【有聲】</t>
  </si>
  <si>
    <t>10000會話搞定英語：英語不是用背的，讀10遍就成英語達人【有聲】</t>
  </si>
  <si>
    <t>蓮師在尼泊爾：追尋蓮師足跡系列一</t>
  </si>
  <si>
    <t>9789864799039</t>
  </si>
  <si>
    <t>9789864799046</t>
  </si>
  <si>
    <t>9789869236461</t>
  </si>
  <si>
    <t>9789864780563</t>
  </si>
  <si>
    <t>9789571369334</t>
  </si>
  <si>
    <t>9789571369693</t>
  </si>
  <si>
    <t>9789571369686</t>
  </si>
  <si>
    <t>9789571370460</t>
  </si>
  <si>
    <t>9789571370552</t>
  </si>
  <si>
    <t>9789865603007</t>
  </si>
  <si>
    <t>9789865603625</t>
  </si>
  <si>
    <t>9789865603618</t>
  </si>
  <si>
    <t>9789865603564</t>
  </si>
  <si>
    <t>9789571371207</t>
  </si>
  <si>
    <t>9789571371597</t>
  </si>
  <si>
    <t>9789571371108</t>
  </si>
  <si>
    <t>9789571370606</t>
  </si>
  <si>
    <t>9789862486306</t>
  </si>
  <si>
    <t>9789571370705</t>
  </si>
  <si>
    <t>9789865962449</t>
  </si>
  <si>
    <t>9789571371733</t>
  </si>
  <si>
    <t>9789571371740</t>
  </si>
  <si>
    <t>9789571372259</t>
  </si>
  <si>
    <t>9789629373436</t>
  </si>
  <si>
    <t>9789629373443</t>
  </si>
  <si>
    <t>9789629373450</t>
  </si>
  <si>
    <t>9789869554381</t>
  </si>
  <si>
    <t>9789864780655</t>
  </si>
  <si>
    <t>9789864780822</t>
  </si>
  <si>
    <t>9789864780884</t>
  </si>
  <si>
    <t>9789864781133</t>
  </si>
  <si>
    <t>9789864781140</t>
  </si>
  <si>
    <t>9789864781171</t>
  </si>
  <si>
    <t>9789864781218</t>
  </si>
  <si>
    <t>9789864780525</t>
  </si>
  <si>
    <t>9789864872862</t>
  </si>
  <si>
    <t>9789864871827</t>
  </si>
  <si>
    <t>9789864872886</t>
  </si>
  <si>
    <t>9789864872756</t>
  </si>
  <si>
    <t>9789864873166</t>
  </si>
  <si>
    <t>9789864873210</t>
  </si>
  <si>
    <t>9789862486795</t>
  </si>
  <si>
    <t>9789865756802</t>
  </si>
  <si>
    <t>9789869408950</t>
  </si>
  <si>
    <t>9789571373836</t>
  </si>
  <si>
    <t>9789571373713</t>
  </si>
  <si>
    <t>9789864873111</t>
  </si>
  <si>
    <t>9789864873029</t>
  </si>
  <si>
    <t>9789571368757</t>
  </si>
  <si>
    <t>9789864873746</t>
  </si>
  <si>
    <t>9789571374024</t>
  </si>
  <si>
    <t>9789571373966</t>
  </si>
  <si>
    <t>9789571373508</t>
  </si>
  <si>
    <t>9789571374161</t>
  </si>
  <si>
    <t>9789571374536</t>
  </si>
  <si>
    <t>9789571374321</t>
  </si>
  <si>
    <t>9789571374352</t>
  </si>
  <si>
    <t>9789629373696</t>
  </si>
  <si>
    <t>9789863502722</t>
  </si>
  <si>
    <t>9789571374659</t>
  </si>
  <si>
    <t>9789869466806</t>
  </si>
  <si>
    <t>9789865860318</t>
  </si>
  <si>
    <t>9789571375403</t>
  </si>
  <si>
    <t>9789571374727</t>
  </si>
  <si>
    <t>9789571375441</t>
  </si>
  <si>
    <t>9789571375625</t>
  </si>
  <si>
    <t>9789862487747</t>
  </si>
  <si>
    <t>9789864110773</t>
  </si>
  <si>
    <t>9789864781270</t>
  </si>
  <si>
    <t>9789864781355</t>
  </si>
  <si>
    <t>9789864781232</t>
  </si>
  <si>
    <t>9789864781522</t>
  </si>
  <si>
    <t>9789864781539</t>
  </si>
  <si>
    <t>9789864781256</t>
  </si>
  <si>
    <t>9789869703000</t>
  </si>
  <si>
    <t>9789869703024</t>
  </si>
  <si>
    <t>9789864875764</t>
  </si>
  <si>
    <t>9789864875535</t>
  </si>
  <si>
    <t>9789864875979</t>
  </si>
  <si>
    <t>9789864876013</t>
  </si>
  <si>
    <t>9789888490790</t>
  </si>
  <si>
    <t>9789863503293</t>
  </si>
  <si>
    <t>9789865899394</t>
  </si>
  <si>
    <t>9789574706778</t>
  </si>
  <si>
    <t>26171562_002</t>
  </si>
  <si>
    <t>9789869703079</t>
  </si>
  <si>
    <t>9789869703086</t>
  </si>
  <si>
    <t>9789577325631</t>
  </si>
  <si>
    <t>9789864793785</t>
  </si>
  <si>
    <t>9789864796090</t>
  </si>
  <si>
    <t>9789571375953</t>
  </si>
  <si>
    <t>9789571378046</t>
  </si>
  <si>
    <t>9789571378084</t>
  </si>
  <si>
    <t>9789865756987</t>
  </si>
  <si>
    <t>9787555361541</t>
  </si>
  <si>
    <t>9787555361558</t>
  </si>
  <si>
    <t>9789571378022</t>
  </si>
  <si>
    <t>9787555361510</t>
  </si>
  <si>
    <t>9787555361527</t>
  </si>
  <si>
    <t>9789869763424</t>
  </si>
  <si>
    <t>9789869748506</t>
  </si>
  <si>
    <t>9789869748513</t>
  </si>
  <si>
    <t>9789579654173</t>
  </si>
  <si>
    <t>9789575817633</t>
  </si>
  <si>
    <t>9789865670535</t>
  </si>
  <si>
    <t>9789577356932</t>
  </si>
  <si>
    <t>9789869645409</t>
  </si>
  <si>
    <t>9789869602686</t>
  </si>
  <si>
    <t>9789575643461</t>
  </si>
  <si>
    <t>9789575641214</t>
  </si>
  <si>
    <t>9789575646028</t>
  </si>
  <si>
    <t>9789571379821</t>
  </si>
  <si>
    <t>9789571379746</t>
  </si>
  <si>
    <t>9789869808071</t>
  </si>
  <si>
    <t>9789869808088</t>
  </si>
  <si>
    <t>9789866105326</t>
  </si>
  <si>
    <t>9789577432605</t>
  </si>
  <si>
    <t>9789864878628</t>
  </si>
  <si>
    <t>9789864878499</t>
  </si>
  <si>
    <t>9789864878161</t>
  </si>
  <si>
    <t>9789571380049</t>
  </si>
  <si>
    <t>9789869660976</t>
  </si>
  <si>
    <t>9789869660969</t>
  </si>
  <si>
    <t>9789888570430</t>
  </si>
  <si>
    <t>9787117261296</t>
  </si>
  <si>
    <t>9787117280839</t>
  </si>
  <si>
    <t>9787117280822</t>
  </si>
  <si>
    <t>9787117280969</t>
  </si>
  <si>
    <t>9787117281263</t>
  </si>
  <si>
    <t>EBK10200011487</t>
  </si>
  <si>
    <t>9789863503675</t>
  </si>
  <si>
    <t>9789863503743</t>
  </si>
  <si>
    <t>9787117279819</t>
  </si>
  <si>
    <t>EBK10200011535</t>
  </si>
  <si>
    <t>EBK10200011536</t>
  </si>
  <si>
    <t>EBK10200011538</t>
  </si>
  <si>
    <t>EBK10200011539</t>
  </si>
  <si>
    <t>EBK10200011540</t>
  </si>
  <si>
    <t>EBK10200011541</t>
  </si>
  <si>
    <t>EBK10200011542</t>
  </si>
  <si>
    <t>EBK10200011543</t>
  </si>
  <si>
    <t>EBK10200011545</t>
  </si>
  <si>
    <t>EBK10200011546</t>
  </si>
  <si>
    <t>EBK10200011547</t>
  </si>
  <si>
    <t>EBK10200011548</t>
  </si>
  <si>
    <t>EBK10200011549</t>
  </si>
  <si>
    <t>9789864782697</t>
  </si>
  <si>
    <t>9789864782369</t>
  </si>
  <si>
    <t>9789864782765</t>
  </si>
  <si>
    <t>9789864780549</t>
  </si>
  <si>
    <t>9789864782352</t>
  </si>
  <si>
    <t>9789864782314</t>
  </si>
  <si>
    <t>9789864782147</t>
  </si>
  <si>
    <t>9789869849708</t>
  </si>
  <si>
    <t>9789571380674</t>
  </si>
  <si>
    <t>9789571380452</t>
  </si>
  <si>
    <t>9789571380254</t>
  </si>
  <si>
    <t>9787117278973</t>
  </si>
  <si>
    <t>9787117280242</t>
  </si>
  <si>
    <t>9787117280426</t>
  </si>
  <si>
    <t>9789864878932</t>
  </si>
  <si>
    <t>9789570443646</t>
  </si>
  <si>
    <t>9789571381022</t>
  </si>
  <si>
    <t>9789574791057_07</t>
  </si>
  <si>
    <t>9789863503729</t>
  </si>
  <si>
    <t>EBK10200011550</t>
  </si>
  <si>
    <t>EBK10200011551</t>
  </si>
  <si>
    <t>EBK10200011552</t>
  </si>
  <si>
    <t>EBK10200011553</t>
  </si>
  <si>
    <t>EBK10200011554</t>
  </si>
  <si>
    <t>EBK10200011555</t>
  </si>
  <si>
    <t>EBK10200011556</t>
  </si>
  <si>
    <t>EBK10200011557</t>
  </si>
  <si>
    <t>EBK10200011558</t>
  </si>
  <si>
    <t>EBK10200011559</t>
  </si>
  <si>
    <t>EBK10200011560</t>
  </si>
  <si>
    <t>EBK10200011561</t>
  </si>
  <si>
    <t>EBK10200011562</t>
  </si>
  <si>
    <t>EBK10200011563</t>
  </si>
  <si>
    <t>EBK10200011564</t>
  </si>
  <si>
    <t>EBK10200011565</t>
  </si>
  <si>
    <t>EBK10200011566</t>
  </si>
  <si>
    <t>EBK10200011567</t>
  </si>
  <si>
    <t>EBK10200011568</t>
  </si>
  <si>
    <t>EBK10200011570</t>
  </si>
  <si>
    <t>EBK10200011571</t>
  </si>
  <si>
    <t>EBK10200011572</t>
  </si>
  <si>
    <t>EBK10200011573</t>
  </si>
  <si>
    <t>EBK10200011574</t>
  </si>
  <si>
    <t>EBK10200011575</t>
  </si>
  <si>
    <t>EBK10200011577</t>
  </si>
  <si>
    <t>EBK10200011578</t>
  </si>
  <si>
    <t>EBK10200011579</t>
  </si>
  <si>
    <t>EBK10200011580</t>
  </si>
  <si>
    <t>EBK10200011581</t>
  </si>
  <si>
    <t>EBK10200011582</t>
  </si>
  <si>
    <t>EBK10200011584</t>
  </si>
  <si>
    <t>EBK10200011585</t>
  </si>
  <si>
    <t>EBK10200011586</t>
  </si>
  <si>
    <t>EBK10200011587</t>
  </si>
  <si>
    <t>EBK10200011588</t>
  </si>
  <si>
    <t>EBK10200011589</t>
  </si>
  <si>
    <t>EBK10200011590</t>
  </si>
  <si>
    <t>EBK10200011591</t>
  </si>
  <si>
    <t>EBK10200011592</t>
  </si>
  <si>
    <t>EBK10200011593</t>
  </si>
  <si>
    <t>EBK10200011594</t>
  </si>
  <si>
    <t>EBK10200011595</t>
  </si>
  <si>
    <t>EBK10200011596</t>
  </si>
  <si>
    <t>EBK10200011597</t>
  </si>
  <si>
    <t>EBK10200011598</t>
  </si>
  <si>
    <t>EBK10200011600</t>
  </si>
  <si>
    <t>EBK10200011601</t>
  </si>
  <si>
    <t>EBK10200011602</t>
  </si>
  <si>
    <t>EBK10200011603</t>
  </si>
  <si>
    <t>EBK10200011604</t>
  </si>
  <si>
    <t>EBK10200011605</t>
  </si>
  <si>
    <t>EBK10200011606</t>
  </si>
  <si>
    <t>EBK10200011607</t>
  </si>
  <si>
    <t>EBK10200011608</t>
  </si>
  <si>
    <t>EBK10200011609</t>
  </si>
  <si>
    <t>EBK10200011610</t>
  </si>
  <si>
    <t>EBK10200011611</t>
  </si>
  <si>
    <t>EBK10200011612</t>
  </si>
  <si>
    <t>EBK10200011613</t>
  </si>
  <si>
    <t>EBK10200011614</t>
  </si>
  <si>
    <t>EBK10200011673</t>
  </si>
  <si>
    <t>EBK10200011642</t>
  </si>
  <si>
    <t>EBK10200011648</t>
  </si>
  <si>
    <t>EBK10200011649</t>
  </si>
  <si>
    <t>EBK10200011650</t>
  </si>
  <si>
    <t>EBK10200011654</t>
  </si>
  <si>
    <t>9789864879717</t>
  </si>
  <si>
    <t>9789864879779</t>
  </si>
  <si>
    <t>9789864878611</t>
  </si>
  <si>
    <t>9789864879861</t>
  </si>
  <si>
    <t>9789864879762</t>
  </si>
  <si>
    <t>9789866134944</t>
  </si>
  <si>
    <t>9789576939365</t>
  </si>
  <si>
    <t>9789864816460</t>
  </si>
  <si>
    <t>9789862449479</t>
  </si>
  <si>
    <t>9789864816491</t>
  </si>
  <si>
    <t>EBK10200011736</t>
  </si>
  <si>
    <t>EBK10200011740</t>
  </si>
  <si>
    <t>9789577435231</t>
  </si>
  <si>
    <t>9789869798396</t>
  </si>
  <si>
    <t>9789869876810</t>
  </si>
  <si>
    <t>9789864782963</t>
  </si>
  <si>
    <t>9789864782819</t>
  </si>
  <si>
    <t>9789577399021</t>
  </si>
  <si>
    <t>9789864782826</t>
  </si>
  <si>
    <t>9789864783021</t>
  </si>
  <si>
    <t>9789864782987</t>
  </si>
  <si>
    <t>9789864782888</t>
  </si>
  <si>
    <t>9789864782727</t>
  </si>
  <si>
    <t>9789864782802</t>
  </si>
  <si>
    <t>9789864783144</t>
  </si>
  <si>
    <t>9789864782383</t>
  </si>
  <si>
    <t>9789869745352</t>
  </si>
  <si>
    <t>9789869808415</t>
  </si>
  <si>
    <t>9789864782321</t>
  </si>
  <si>
    <t>9789869815031</t>
  </si>
  <si>
    <t>9789869858809</t>
  </si>
  <si>
    <t>9789869844840</t>
  </si>
  <si>
    <t>9789867645982</t>
  </si>
  <si>
    <t>9789869792011</t>
  </si>
  <si>
    <t>9789869792059</t>
  </si>
  <si>
    <t>9787520132657</t>
  </si>
  <si>
    <t>9789866436994</t>
  </si>
  <si>
    <t>9789864799855</t>
  </si>
  <si>
    <t>9789869827225</t>
  </si>
  <si>
    <t>9789865511135</t>
  </si>
  <si>
    <t>9789865511074</t>
  </si>
  <si>
    <t>9789869844826</t>
  </si>
  <si>
    <t>9789578654976</t>
  </si>
  <si>
    <t>9789869804080</t>
  </si>
  <si>
    <t>9789869858816</t>
  </si>
  <si>
    <t>9789863597674</t>
  </si>
  <si>
    <t>9789863844167</t>
  </si>
  <si>
    <t>9789867645999</t>
  </si>
  <si>
    <t>9787301290781</t>
  </si>
  <si>
    <t>9787301307151</t>
  </si>
  <si>
    <t>9787301301883</t>
  </si>
  <si>
    <t>9789869851381</t>
  </si>
  <si>
    <t>9789869714037</t>
  </si>
  <si>
    <t>9789869762786</t>
  </si>
  <si>
    <t>9789869867528</t>
  </si>
  <si>
    <t>9789869433273</t>
  </si>
  <si>
    <t>9789864799985</t>
  </si>
  <si>
    <t>9789864799978</t>
  </si>
  <si>
    <t>9789864799961</t>
  </si>
  <si>
    <t>9789865535155</t>
  </si>
  <si>
    <t>9789865535070</t>
  </si>
  <si>
    <t>9789865535087</t>
  </si>
  <si>
    <t>9789865535094</t>
  </si>
  <si>
    <t>9789865535100</t>
  </si>
  <si>
    <t>9789865535117</t>
  </si>
  <si>
    <t>9789579654852</t>
  </si>
  <si>
    <t>9789869858922</t>
  </si>
  <si>
    <t>9789869799003</t>
  </si>
  <si>
    <t>9789571382043</t>
  </si>
  <si>
    <t>9789571382425</t>
  </si>
  <si>
    <t>9789570532180</t>
  </si>
  <si>
    <t>9789578654693</t>
  </si>
  <si>
    <t>9789864879977</t>
  </si>
  <si>
    <t>9789864879946</t>
  </si>
  <si>
    <t>9789864879908</t>
  </si>
  <si>
    <t>9789865200008</t>
  </si>
  <si>
    <t>9789865200060</t>
  </si>
  <si>
    <t>9789869874106</t>
  </si>
  <si>
    <t>9789869874120</t>
  </si>
  <si>
    <t>9789869867115</t>
  </si>
  <si>
    <t>9789869876858</t>
  </si>
  <si>
    <t>9789864541218</t>
  </si>
  <si>
    <t>9789869760638</t>
  </si>
  <si>
    <t>9789869808422</t>
  </si>
  <si>
    <t>9789869808453</t>
  </si>
  <si>
    <t>9789869808446</t>
  </si>
  <si>
    <t>9789571381527</t>
  </si>
  <si>
    <t>9789571381695</t>
  </si>
  <si>
    <t>9789571381770</t>
  </si>
  <si>
    <t>9789869817028</t>
  </si>
  <si>
    <t>4713510946800</t>
  </si>
  <si>
    <t>9787547847862</t>
  </si>
  <si>
    <t>9789865524128</t>
  </si>
  <si>
    <t>9789863710844</t>
  </si>
  <si>
    <t>9789863712060</t>
  </si>
  <si>
    <t>9789863712138</t>
  </si>
  <si>
    <t>9789571381589</t>
  </si>
  <si>
    <t>9787547840337</t>
  </si>
  <si>
    <t>9787547844359</t>
  </si>
  <si>
    <t>9787547845509</t>
  </si>
  <si>
    <t>9789869792073</t>
  </si>
  <si>
    <t>9789864817252</t>
  </si>
  <si>
    <t>9789864817238</t>
  </si>
  <si>
    <t>9789865535377</t>
  </si>
  <si>
    <t>9789579654869</t>
  </si>
  <si>
    <t>9789579654920</t>
  </si>
  <si>
    <t>9789579528566</t>
  </si>
  <si>
    <t>9787547846209</t>
  </si>
  <si>
    <t>9787547847879</t>
  </si>
  <si>
    <t>9787547848227</t>
  </si>
  <si>
    <t>9787547836088</t>
  </si>
  <si>
    <t>9787547836101</t>
  </si>
  <si>
    <t>9787547836354</t>
  </si>
  <si>
    <t>9787547836361</t>
  </si>
  <si>
    <t>9787547836378</t>
  </si>
  <si>
    <t>9789869665384</t>
  </si>
  <si>
    <t>9789571382012</t>
  </si>
  <si>
    <t>9787547845264</t>
  </si>
  <si>
    <t>9789862983416</t>
  </si>
  <si>
    <t>9789865535629</t>
  </si>
  <si>
    <t>9789579654890</t>
  </si>
  <si>
    <t>9787547845851</t>
  </si>
  <si>
    <t>9789571381954</t>
  </si>
  <si>
    <t>9789869899406</t>
  </si>
  <si>
    <t>9789869899475</t>
  </si>
  <si>
    <t>9789869899444</t>
  </si>
  <si>
    <t>9789869899468</t>
  </si>
  <si>
    <t>9789869899420</t>
  </si>
  <si>
    <t>9789869899413</t>
  </si>
  <si>
    <t>9789869899437</t>
  </si>
  <si>
    <t>9789869899451</t>
  </si>
  <si>
    <t>9789869899499</t>
  </si>
  <si>
    <t>9789869899482</t>
  </si>
  <si>
    <t>9789579528818</t>
  </si>
  <si>
    <t>9789869829724</t>
  </si>
  <si>
    <t>9789869860925</t>
  </si>
  <si>
    <t>9789869808460</t>
  </si>
  <si>
    <t>9789881432087</t>
  </si>
  <si>
    <t>9789865535636</t>
  </si>
  <si>
    <t>9787520146944</t>
  </si>
  <si>
    <t>9789578614413</t>
  </si>
  <si>
    <t>9789578614437</t>
  </si>
  <si>
    <t>9789865535315</t>
  </si>
  <si>
    <t>9789864799398</t>
  </si>
  <si>
    <t>9789579654975</t>
  </si>
  <si>
    <t>9789579654999</t>
  </si>
  <si>
    <t>9789869858960</t>
  </si>
  <si>
    <t>9787568060394</t>
  </si>
  <si>
    <t>9787301307496</t>
  </si>
  <si>
    <t>9789579036153</t>
  </si>
  <si>
    <t>9789869808477</t>
  </si>
  <si>
    <t>9789869885720</t>
  </si>
  <si>
    <t>9789571380780</t>
  </si>
  <si>
    <t>9789571380612</t>
  </si>
  <si>
    <t>9789865535674</t>
  </si>
  <si>
    <t>9789865535766</t>
  </si>
  <si>
    <t>9787563064007</t>
  </si>
  <si>
    <t>9787563056811</t>
  </si>
  <si>
    <t>9787567421424</t>
  </si>
  <si>
    <t>9789571379623</t>
  </si>
  <si>
    <t>9789571377445</t>
  </si>
  <si>
    <t>9789571379029</t>
  </si>
  <si>
    <t>9789864799473</t>
  </si>
  <si>
    <t>9789863571810</t>
  </si>
  <si>
    <t>4710004782227</t>
  </si>
  <si>
    <t>9789579054713</t>
  </si>
  <si>
    <t>9789571383156</t>
  </si>
  <si>
    <t>9787520149105</t>
  </si>
  <si>
    <t>9787563056668</t>
  </si>
  <si>
    <t>9787563059263</t>
  </si>
  <si>
    <t>9787563060191</t>
  </si>
  <si>
    <t>9789865200213</t>
  </si>
  <si>
    <t>9789865200022</t>
  </si>
  <si>
    <t>9789865200152</t>
  </si>
  <si>
    <t>9789865200220</t>
  </si>
  <si>
    <t>9789869756075</t>
  </si>
  <si>
    <t>9789864879854</t>
  </si>
  <si>
    <t>9789862488942</t>
  </si>
  <si>
    <t>9789869867108</t>
  </si>
  <si>
    <t>9789869822664</t>
  </si>
  <si>
    <t>9789864817191</t>
  </si>
  <si>
    <t>9789869947831</t>
  </si>
  <si>
    <t>9789869974806</t>
  </si>
  <si>
    <t>9789869840163</t>
  </si>
  <si>
    <t>9789869867566</t>
  </si>
  <si>
    <t>9789865535827</t>
  </si>
  <si>
    <t>9789865535810</t>
  </si>
  <si>
    <t>9789865535728</t>
  </si>
  <si>
    <t>9789865535933</t>
  </si>
  <si>
    <t>9789571383712</t>
  </si>
  <si>
    <t>9789869949217</t>
  </si>
  <si>
    <t>9789869912327</t>
  </si>
  <si>
    <t>9789869912341</t>
  </si>
  <si>
    <t>9789869913010</t>
  </si>
  <si>
    <t>EBK10200011977</t>
  </si>
  <si>
    <t>9789868748194</t>
  </si>
  <si>
    <t>9787558517969</t>
  </si>
  <si>
    <t>9787558518492</t>
  </si>
  <si>
    <t>9787558523083</t>
  </si>
  <si>
    <t>9787568053310</t>
  </si>
  <si>
    <t>9787568054294</t>
  </si>
  <si>
    <t>9787512643468</t>
  </si>
  <si>
    <t>9787512643727</t>
  </si>
  <si>
    <t>9787512643789</t>
  </si>
  <si>
    <t>9789864879809</t>
  </si>
  <si>
    <t>9789865200855</t>
  </si>
  <si>
    <t>9789571383316</t>
  </si>
  <si>
    <t>9789571383330</t>
  </si>
  <si>
    <t>9789571382852</t>
  </si>
  <si>
    <t>9789571382487</t>
  </si>
  <si>
    <t>9789862489109</t>
  </si>
  <si>
    <t>9789862489079</t>
  </si>
  <si>
    <t>9789862489154</t>
  </si>
  <si>
    <t>9789862489185</t>
  </si>
  <si>
    <t>9789865511173</t>
  </si>
  <si>
    <t>9789865511166</t>
  </si>
  <si>
    <t>9789869892001</t>
  </si>
  <si>
    <t>9789869884228</t>
  </si>
  <si>
    <t>9789865511241</t>
  </si>
  <si>
    <t>9789865080624</t>
  </si>
  <si>
    <t>9789869844871</t>
  </si>
  <si>
    <t>9789869867122</t>
  </si>
  <si>
    <t>9789869881975</t>
  </si>
  <si>
    <t>9789863844273</t>
  </si>
  <si>
    <t>9789869884242</t>
  </si>
  <si>
    <t>9789865080594</t>
  </si>
  <si>
    <t>9789888618026</t>
  </si>
  <si>
    <t>9789888618934</t>
  </si>
  <si>
    <t>9789888618972</t>
  </si>
  <si>
    <t>9789865726874</t>
  </si>
  <si>
    <t>9789865726812</t>
  </si>
  <si>
    <t>9787512643581</t>
  </si>
  <si>
    <t>9787208159358</t>
  </si>
  <si>
    <t>9787208162983</t>
  </si>
  <si>
    <t>9789861441856</t>
  </si>
  <si>
    <t>9789865201142</t>
  </si>
  <si>
    <t>9789865200954</t>
  </si>
  <si>
    <t>9789865201173</t>
  </si>
  <si>
    <t>9789865201203</t>
  </si>
  <si>
    <t>9789869947862</t>
  </si>
  <si>
    <t>9789869947886</t>
  </si>
  <si>
    <t>9789865535834</t>
  </si>
  <si>
    <t>9789865250058</t>
  </si>
  <si>
    <t>9789865535742</t>
  </si>
  <si>
    <t>9789865548117</t>
  </si>
  <si>
    <t>9789865548131</t>
  </si>
  <si>
    <t>9789865535919</t>
  </si>
  <si>
    <t>9789864783496</t>
  </si>
  <si>
    <t>9789864783502</t>
  </si>
  <si>
    <t>9789864783434</t>
  </si>
  <si>
    <t>9789864783342</t>
  </si>
  <si>
    <t>9789864783526</t>
  </si>
  <si>
    <t>9789864783182</t>
  </si>
  <si>
    <t>9789864783267</t>
  </si>
  <si>
    <t>9789864783281</t>
  </si>
  <si>
    <t>9789869595209</t>
  </si>
  <si>
    <t>9789864345045</t>
  </si>
  <si>
    <t>9789864345052</t>
  </si>
  <si>
    <t>9789864345144</t>
  </si>
  <si>
    <t>9789571468532</t>
  </si>
  <si>
    <t>9789571469287</t>
  </si>
  <si>
    <t>9789869898003</t>
  </si>
  <si>
    <t>9789869881982</t>
  </si>
  <si>
    <t>9789863598237</t>
  </si>
  <si>
    <t>9789869881937</t>
  </si>
  <si>
    <t>9789863598220</t>
  </si>
  <si>
    <t>9789865511258</t>
  </si>
  <si>
    <t>9789865250102</t>
  </si>
  <si>
    <t>9789865250201</t>
  </si>
  <si>
    <t>9789865250089</t>
  </si>
  <si>
    <t>9789865250188</t>
  </si>
  <si>
    <t>EBK10200012075</t>
  </si>
  <si>
    <t>9789865511463</t>
  </si>
  <si>
    <t>9789865162702</t>
  </si>
  <si>
    <t>9789865164683</t>
  </si>
  <si>
    <t>9789869808033</t>
  </si>
  <si>
    <t>9789869808057</t>
  </si>
  <si>
    <t>9789865548216</t>
  </si>
  <si>
    <t>9789869974813</t>
  </si>
  <si>
    <t>9789869974851</t>
  </si>
  <si>
    <t>9789863503880</t>
  </si>
  <si>
    <t>9789863503316</t>
  </si>
  <si>
    <t>9789863571834</t>
  </si>
  <si>
    <t>9789572988824</t>
  </si>
  <si>
    <t>9789862489291</t>
  </si>
  <si>
    <t>9789864111251</t>
  </si>
  <si>
    <t>9789864531325</t>
  </si>
  <si>
    <t>9789869952224</t>
  </si>
  <si>
    <t>9789869952231</t>
  </si>
  <si>
    <t>9789620438400</t>
  </si>
  <si>
    <t>9789620705755</t>
  </si>
  <si>
    <t>9787208162358</t>
  </si>
  <si>
    <t>9787208163188</t>
  </si>
  <si>
    <t>9787543229952</t>
  </si>
  <si>
    <t>9787543230217</t>
  </si>
  <si>
    <t>9789864111282</t>
  </si>
  <si>
    <t>9789865719937</t>
  </si>
  <si>
    <t>9789865719982</t>
  </si>
  <si>
    <t>9789869550024</t>
  </si>
  <si>
    <t>9789620446573</t>
  </si>
  <si>
    <t>9789887411932</t>
  </si>
  <si>
    <t>9789887411987</t>
  </si>
  <si>
    <t>9789577275912</t>
  </si>
  <si>
    <t>9789869663397</t>
  </si>
  <si>
    <t>9787520149921</t>
  </si>
  <si>
    <t>9787520165631</t>
  </si>
  <si>
    <t>9789621472304</t>
  </si>
  <si>
    <t>9789869873703</t>
  </si>
  <si>
    <t>9789869026120</t>
  </si>
  <si>
    <t>9789621472502</t>
  </si>
  <si>
    <t>9789621472533</t>
  </si>
  <si>
    <t>9789621472588</t>
  </si>
  <si>
    <t>9789869756853</t>
  </si>
  <si>
    <t>9789621471925</t>
  </si>
  <si>
    <t>9789621471932</t>
  </si>
  <si>
    <t>9789574612499</t>
  </si>
  <si>
    <t>9789571369273</t>
  </si>
  <si>
    <t>9789571369815</t>
  </si>
  <si>
    <t>9789571371023</t>
  </si>
  <si>
    <t>9789571371030</t>
  </si>
  <si>
    <t>9789571371047</t>
  </si>
  <si>
    <t>9789864928972</t>
  </si>
  <si>
    <t>9789864928934</t>
  </si>
  <si>
    <t>9789865603540</t>
  </si>
  <si>
    <t>9789865989408</t>
  </si>
  <si>
    <t>9789865989620</t>
  </si>
  <si>
    <t>9789864921652</t>
  </si>
  <si>
    <t>9789864923168</t>
  </si>
  <si>
    <t>9789864924226</t>
  </si>
  <si>
    <t>9789864921539</t>
  </si>
  <si>
    <t>9789864923434</t>
  </si>
  <si>
    <t>9789864922246</t>
  </si>
  <si>
    <t>9789571371313</t>
  </si>
  <si>
    <t>9789571371252</t>
  </si>
  <si>
    <t>9789571371474</t>
  </si>
  <si>
    <t>9789571372297</t>
  </si>
  <si>
    <t>9789571371771</t>
  </si>
  <si>
    <t>9789571372488</t>
  </si>
  <si>
    <t>9789571372396</t>
  </si>
  <si>
    <t>9789864530687</t>
  </si>
  <si>
    <t>9789865756796</t>
  </si>
  <si>
    <t>9789866254727</t>
  </si>
  <si>
    <t>EBK10200011171</t>
  </si>
  <si>
    <t>9789571373805</t>
  </si>
  <si>
    <t>9789571374345</t>
  </si>
  <si>
    <t>9789863502326</t>
  </si>
  <si>
    <t>9789863502333</t>
  </si>
  <si>
    <t>9789860533361</t>
  </si>
  <si>
    <t>9789862487396</t>
  </si>
  <si>
    <t>9789571375359</t>
  </si>
  <si>
    <t>9789571375151</t>
  </si>
  <si>
    <t>9789571375472</t>
  </si>
  <si>
    <t>9789571375564</t>
  </si>
  <si>
    <t>9789571375861</t>
  </si>
  <si>
    <t>9789571375663</t>
  </si>
  <si>
    <t>9789869594578</t>
  </si>
  <si>
    <t>9789869608688</t>
  </si>
  <si>
    <t>9789869697309</t>
  </si>
  <si>
    <t>9789862283899</t>
  </si>
  <si>
    <t>9789864875283</t>
  </si>
  <si>
    <t>9789863690634</t>
  </si>
  <si>
    <t>9789869447584</t>
  </si>
  <si>
    <t>9789863502913</t>
  </si>
  <si>
    <t>9789864411894</t>
  </si>
  <si>
    <t>9789864412150</t>
  </si>
  <si>
    <t>9789864412464</t>
  </si>
  <si>
    <t>9789869702829</t>
  </si>
  <si>
    <t>9789869545174</t>
  </si>
  <si>
    <t>9789869545167</t>
  </si>
  <si>
    <t>9789570531244</t>
  </si>
  <si>
    <t>9789865616823</t>
  </si>
  <si>
    <t>9789865616915</t>
  </si>
  <si>
    <t>9789571378442</t>
  </si>
  <si>
    <t>EBK10200011301</t>
  </si>
  <si>
    <t>9789869637664</t>
  </si>
  <si>
    <t>9789869637657</t>
  </si>
  <si>
    <t>9789869550369</t>
  </si>
  <si>
    <t>9789869637671</t>
  </si>
  <si>
    <t>9789869628204</t>
  </si>
  <si>
    <t>9789869637626</t>
  </si>
  <si>
    <t>9789863843283</t>
  </si>
  <si>
    <t>9789863503392</t>
  </si>
  <si>
    <t>9789869396325</t>
  </si>
  <si>
    <t>9789899262446</t>
  </si>
  <si>
    <t>9789869603386</t>
  </si>
  <si>
    <t>9789863690863</t>
  </si>
  <si>
    <t>4715838654764</t>
  </si>
  <si>
    <t>9789864413034</t>
  </si>
  <si>
    <t>9789864412846</t>
  </si>
  <si>
    <t>9789864412709</t>
  </si>
  <si>
    <t>9789864413355</t>
  </si>
  <si>
    <t>9789864739387</t>
  </si>
  <si>
    <t>9789621467126</t>
  </si>
  <si>
    <t>9789621467133</t>
  </si>
  <si>
    <t>EBK10200011457</t>
  </si>
  <si>
    <t>EBK10200011458</t>
  </si>
  <si>
    <t>EBK10200011459</t>
  </si>
  <si>
    <t>EBK10200011460</t>
  </si>
  <si>
    <t>EBK10200011461</t>
  </si>
  <si>
    <t>9789577432575</t>
  </si>
  <si>
    <t>4713510945476</t>
  </si>
  <si>
    <t>9789862488393</t>
  </si>
  <si>
    <t>9789579579612</t>
  </si>
  <si>
    <t>9789869523974</t>
  </si>
  <si>
    <t>9789863503576</t>
  </si>
  <si>
    <t>9789863503712</t>
  </si>
  <si>
    <t>EBK10200011537</t>
  </si>
  <si>
    <t>EBK10200011544</t>
  </si>
  <si>
    <t>9789571380681</t>
  </si>
  <si>
    <t>9789571380629</t>
  </si>
  <si>
    <t>9789571379609</t>
  </si>
  <si>
    <t>9789571359892</t>
  </si>
  <si>
    <t>9789869523981</t>
  </si>
  <si>
    <t>9789865022570</t>
  </si>
  <si>
    <t>9789865021818</t>
  </si>
  <si>
    <t>9787564363734</t>
  </si>
  <si>
    <t>9789864879274</t>
  </si>
  <si>
    <t>9789864879410</t>
  </si>
  <si>
    <t>9789864879427</t>
  </si>
  <si>
    <t>9789864878543</t>
  </si>
  <si>
    <t>9789864879359</t>
  </si>
  <si>
    <t>9789864879441</t>
  </si>
  <si>
    <t>9789864879342</t>
  </si>
  <si>
    <t>9789864879687</t>
  </si>
  <si>
    <t>9789571381008</t>
  </si>
  <si>
    <t>9789866172274_12</t>
  </si>
  <si>
    <t>9789574549047_07</t>
  </si>
  <si>
    <t>9789574547708_07</t>
  </si>
  <si>
    <t>9789574547463_09</t>
  </si>
  <si>
    <t>9789574548545_09</t>
  </si>
  <si>
    <t>9789574548552_08</t>
  </si>
  <si>
    <t>9789574548613_07</t>
  </si>
  <si>
    <t>9789579334211_04</t>
  </si>
  <si>
    <t>9789866172267_11</t>
  </si>
  <si>
    <t>9789866172281_09</t>
  </si>
  <si>
    <t>9789575332563_08</t>
  </si>
  <si>
    <t>9789574547517_10</t>
  </si>
  <si>
    <t>EBK10200011569</t>
  </si>
  <si>
    <t>EBK10200011576</t>
  </si>
  <si>
    <t>EBK10200011583</t>
  </si>
  <si>
    <t>EBK10200011599</t>
  </si>
  <si>
    <t>EBK10200011697</t>
  </si>
  <si>
    <t>EBK10200011704</t>
  </si>
  <si>
    <t>9789864879663</t>
  </si>
  <si>
    <t>9789869834018</t>
  </si>
  <si>
    <t>9789577435200</t>
  </si>
  <si>
    <t>4713510947029</t>
  </si>
  <si>
    <t>9789864541133</t>
  </si>
  <si>
    <t>9789869756631</t>
  </si>
  <si>
    <t>9789864531110</t>
  </si>
  <si>
    <t>9789864531141</t>
  </si>
  <si>
    <t>9789864531165</t>
  </si>
  <si>
    <t>9789869814959</t>
  </si>
  <si>
    <t>9789869496636</t>
  </si>
  <si>
    <t>9789869628266</t>
  </si>
  <si>
    <t>9789869550376</t>
  </si>
  <si>
    <t>9789575925178</t>
  </si>
  <si>
    <t>9789576819308</t>
  </si>
  <si>
    <t>9789862488768</t>
  </si>
  <si>
    <t>9789862488799</t>
  </si>
  <si>
    <t>9789862488805</t>
  </si>
  <si>
    <t>9789862488881</t>
  </si>
  <si>
    <t>9789869814966</t>
  </si>
  <si>
    <t>9789863844037</t>
  </si>
  <si>
    <t>9789865511036</t>
  </si>
  <si>
    <t>9789869908276</t>
  </si>
  <si>
    <t>9789571381916</t>
  </si>
  <si>
    <t>4713510947081</t>
  </si>
  <si>
    <t>9789869799041</t>
  </si>
  <si>
    <t>9789869799072</t>
  </si>
  <si>
    <t>9789869799096</t>
  </si>
  <si>
    <t>9789869907231</t>
  </si>
  <si>
    <t>9789864343935</t>
  </si>
  <si>
    <t>9789864343959</t>
  </si>
  <si>
    <t>9789864344185</t>
  </si>
  <si>
    <t>9789864344833</t>
  </si>
  <si>
    <t>9789579889926</t>
  </si>
  <si>
    <t>9789864541256</t>
  </si>
  <si>
    <t>9789869756686</t>
  </si>
  <si>
    <t>9789869756693</t>
  </si>
  <si>
    <t>9789571381817</t>
  </si>
  <si>
    <t>9789571380988</t>
  </si>
  <si>
    <t>9789574548446_02</t>
  </si>
  <si>
    <t>9789869760645</t>
  </si>
  <si>
    <t>9789862284483</t>
  </si>
  <si>
    <t>9789862284537</t>
  </si>
  <si>
    <t>9789863711759</t>
  </si>
  <si>
    <t>9789571381855</t>
  </si>
  <si>
    <t>9789864817320</t>
  </si>
  <si>
    <t>9789865535391</t>
  </si>
  <si>
    <t>9789865535414</t>
  </si>
  <si>
    <t>9789865535421</t>
  </si>
  <si>
    <t>9789571381886</t>
  </si>
  <si>
    <t>9789571381541</t>
  </si>
  <si>
    <t>9789571382081</t>
  </si>
  <si>
    <t>9789571382289</t>
  </si>
  <si>
    <t>9789865535490</t>
  </si>
  <si>
    <t>9789865535407</t>
  </si>
  <si>
    <t>9789571382715</t>
  </si>
  <si>
    <t>9789571382265</t>
  </si>
  <si>
    <t>9789571382432</t>
  </si>
  <si>
    <t>9789571379449</t>
  </si>
  <si>
    <t>9789571380117</t>
  </si>
  <si>
    <t>9789888479474</t>
  </si>
  <si>
    <t>9789865200374</t>
  </si>
  <si>
    <t>9789570532784</t>
  </si>
  <si>
    <t>9789570532760</t>
  </si>
  <si>
    <t>9789864492015</t>
  </si>
  <si>
    <t>9789579054614</t>
  </si>
  <si>
    <t>9789863712282</t>
  </si>
  <si>
    <t>9789578614406</t>
  </si>
  <si>
    <t>9789865535162</t>
  </si>
  <si>
    <t>9789865535322</t>
  </si>
  <si>
    <t>9789865535452</t>
  </si>
  <si>
    <t>9789865535506</t>
  </si>
  <si>
    <t>9789579654760</t>
  </si>
  <si>
    <t>9789571365596</t>
  </si>
  <si>
    <t>9789570532708</t>
  </si>
  <si>
    <t>9789579036139</t>
  </si>
  <si>
    <t>9789579036252</t>
  </si>
  <si>
    <t>9789869808484</t>
  </si>
  <si>
    <t>9789865161989</t>
  </si>
  <si>
    <t>9789865162580</t>
  </si>
  <si>
    <t>9789865164034</t>
  </si>
  <si>
    <t>9789869885768</t>
  </si>
  <si>
    <t>9789571361451</t>
  </si>
  <si>
    <t>9789571370866</t>
  </si>
  <si>
    <t>9789865535582</t>
  </si>
  <si>
    <t>9789865535643</t>
  </si>
  <si>
    <t>9789865535773</t>
  </si>
  <si>
    <t>9789571380643</t>
  </si>
  <si>
    <t>9789571380995</t>
  </si>
  <si>
    <t>9789571381145</t>
  </si>
  <si>
    <t>9789571381503</t>
  </si>
  <si>
    <t>9789869792141</t>
  </si>
  <si>
    <t>9789865526917</t>
  </si>
  <si>
    <t>9789869831383</t>
  </si>
  <si>
    <t>9789869816977</t>
  </si>
  <si>
    <t>9789577356697</t>
  </si>
  <si>
    <t>9789865161965</t>
  </si>
  <si>
    <t>9789864799763</t>
  </si>
  <si>
    <t>9789579054652</t>
  </si>
  <si>
    <t>9789571383309</t>
  </si>
  <si>
    <t>9789571383385</t>
  </si>
  <si>
    <t>9789571383415</t>
  </si>
  <si>
    <t>9789865023904</t>
  </si>
  <si>
    <t>9789865200121</t>
  </si>
  <si>
    <t>9789865200084</t>
  </si>
  <si>
    <t>9789869884822</t>
  </si>
  <si>
    <t>9789869884839</t>
  </si>
  <si>
    <t>9789574798117_03</t>
  </si>
  <si>
    <t>9789574549900_03</t>
  </si>
  <si>
    <t>9789574547524_07</t>
  </si>
  <si>
    <t>9789865023799</t>
  </si>
  <si>
    <t>9789865023157</t>
  </si>
  <si>
    <t>9789865023409</t>
  </si>
  <si>
    <t>9789865200442</t>
  </si>
  <si>
    <t>9789865200299</t>
  </si>
  <si>
    <t>9789865200176</t>
  </si>
  <si>
    <t>9789865200473</t>
  </si>
  <si>
    <t>9789865200367</t>
  </si>
  <si>
    <t>9789865200435</t>
  </si>
  <si>
    <t>9789862488935</t>
  </si>
  <si>
    <t>9789865535667</t>
  </si>
  <si>
    <t>9789865535988</t>
  </si>
  <si>
    <t>9789869818865</t>
  </si>
  <si>
    <t>9789869887106</t>
  </si>
  <si>
    <t>9789869887144</t>
  </si>
  <si>
    <t>9789869893879</t>
  </si>
  <si>
    <t>9789869907293</t>
  </si>
  <si>
    <t>9789571383484</t>
  </si>
  <si>
    <t>9789570532845</t>
  </si>
  <si>
    <t>9789570532807</t>
  </si>
  <si>
    <t>9789864635061</t>
  </si>
  <si>
    <t>9789864636471</t>
  </si>
  <si>
    <t>9789864634392</t>
  </si>
  <si>
    <t>9789864635726</t>
  </si>
  <si>
    <t>9789862489208</t>
  </si>
  <si>
    <t>9789579057455</t>
  </si>
  <si>
    <t>9789869615587</t>
  </si>
  <si>
    <t>9789869834094</t>
  </si>
  <si>
    <t>9789865200732</t>
  </si>
  <si>
    <t>9789865200862</t>
  </si>
  <si>
    <t>9789865200664</t>
  </si>
  <si>
    <t>9789571383033</t>
  </si>
  <si>
    <t>9789571383262</t>
  </si>
  <si>
    <t>9789571383095</t>
  </si>
  <si>
    <t>9789571383439</t>
  </si>
  <si>
    <t>9789571383217</t>
  </si>
  <si>
    <t>9789571383026</t>
  </si>
  <si>
    <t>9789869907262</t>
  </si>
  <si>
    <t>9789571382807</t>
  </si>
  <si>
    <t>9789571382876</t>
  </si>
  <si>
    <t>9789571382494</t>
  </si>
  <si>
    <t>9789577325808</t>
  </si>
  <si>
    <t>9789862489062</t>
  </si>
  <si>
    <t>9789862489055</t>
  </si>
  <si>
    <t>9789865511210</t>
  </si>
  <si>
    <t>9789865080570</t>
  </si>
  <si>
    <t>9789863843924</t>
  </si>
  <si>
    <t>9789863597872</t>
  </si>
  <si>
    <t>9789869906005</t>
  </si>
  <si>
    <t>9789869643221</t>
  </si>
  <si>
    <t>9789869643245</t>
  </si>
  <si>
    <t>9789865200169</t>
  </si>
  <si>
    <t>9789865200404</t>
  </si>
  <si>
    <t>9789865201104</t>
  </si>
  <si>
    <t>9789865201333</t>
  </si>
  <si>
    <t>9789865201166</t>
  </si>
  <si>
    <t>9789863503828</t>
  </si>
  <si>
    <t>9789863503842</t>
  </si>
  <si>
    <t>9789863503859</t>
  </si>
  <si>
    <t>9789863503866</t>
  </si>
  <si>
    <t>9789863503897</t>
  </si>
  <si>
    <t>9789865535568</t>
  </si>
  <si>
    <t>9789865250065</t>
  </si>
  <si>
    <t>9789865548087</t>
  </si>
  <si>
    <t>9789571383804</t>
  </si>
  <si>
    <t>9789571383422</t>
  </si>
  <si>
    <t>9789571383576</t>
  </si>
  <si>
    <t>9789571383736</t>
  </si>
  <si>
    <t>9789571383859</t>
  </si>
  <si>
    <t>9789571383880</t>
  </si>
  <si>
    <t>9789571384344</t>
  </si>
  <si>
    <t>9789571384290</t>
  </si>
  <si>
    <t>9789571384443</t>
  </si>
  <si>
    <t>9789571384054</t>
  </si>
  <si>
    <t>9789571384528</t>
  </si>
  <si>
    <t>9789571384658</t>
  </si>
  <si>
    <t>9789571384627</t>
  </si>
  <si>
    <t>9789864344819</t>
  </si>
  <si>
    <t>9789864344918</t>
  </si>
  <si>
    <t>9789864344932</t>
  </si>
  <si>
    <t>9789864344949</t>
  </si>
  <si>
    <t>9789864344956</t>
  </si>
  <si>
    <t>9789864344970</t>
  </si>
  <si>
    <t>9789864345038</t>
  </si>
  <si>
    <t>9789864345069</t>
  </si>
  <si>
    <t>9789864345120</t>
  </si>
  <si>
    <t>9789864345168</t>
  </si>
  <si>
    <t>9789864345175</t>
  </si>
  <si>
    <t>9789864345205</t>
  </si>
  <si>
    <t>9789865535940</t>
  </si>
  <si>
    <t>9789865250041</t>
  </si>
  <si>
    <t>9789571932019</t>
  </si>
  <si>
    <t>9789571469300</t>
  </si>
  <si>
    <t>9789571468808</t>
  </si>
  <si>
    <t>9789864413485</t>
  </si>
  <si>
    <t>9789864413591</t>
  </si>
  <si>
    <t>9789864413898</t>
  </si>
  <si>
    <t>9789864413867</t>
  </si>
  <si>
    <t>9789864413584</t>
  </si>
  <si>
    <t>9789864413768</t>
  </si>
  <si>
    <t>9789864413775</t>
  </si>
  <si>
    <t>9789864413874</t>
  </si>
  <si>
    <t>9789865024635</t>
  </si>
  <si>
    <t>9789865023966</t>
  </si>
  <si>
    <t>9789865024284</t>
  </si>
  <si>
    <t>9789865024987</t>
  </si>
  <si>
    <t>9789865250157</t>
  </si>
  <si>
    <t>9789865535995</t>
  </si>
  <si>
    <t>9789869834117</t>
  </si>
  <si>
    <t>9789869834148</t>
  </si>
  <si>
    <t>9789865250140</t>
  </si>
  <si>
    <t>9789579054720</t>
  </si>
  <si>
    <t>9789579054737</t>
  </si>
  <si>
    <t>9789579054751</t>
  </si>
  <si>
    <t>9789869865685</t>
  </si>
  <si>
    <t>9789869934725</t>
  </si>
  <si>
    <t>9789577359827</t>
  </si>
  <si>
    <t>9789577359926</t>
  </si>
  <si>
    <t>9789869904452</t>
  </si>
  <si>
    <t>9789869920902</t>
  </si>
  <si>
    <t>9789865250096</t>
  </si>
  <si>
    <t>9789864541294</t>
  </si>
  <si>
    <t>9789578614383</t>
  </si>
  <si>
    <t>9789869916165</t>
  </si>
  <si>
    <t>9789865813994</t>
  </si>
  <si>
    <t>9789864111206</t>
  </si>
  <si>
    <t>9789864111213</t>
  </si>
  <si>
    <t>9789864111220</t>
  </si>
  <si>
    <t>9789864111237</t>
  </si>
  <si>
    <t>9789864111244</t>
  </si>
  <si>
    <t>9789864111268</t>
  </si>
  <si>
    <t>9789864111275</t>
  </si>
  <si>
    <t>9789864531240</t>
  </si>
  <si>
    <t>9789864531257</t>
  </si>
  <si>
    <t>9789864531264</t>
  </si>
  <si>
    <t>9789864531271</t>
  </si>
  <si>
    <t>9789864531288</t>
  </si>
  <si>
    <t>9789864531295</t>
  </si>
  <si>
    <t>9789864531301</t>
  </si>
  <si>
    <t>9789864531318</t>
  </si>
  <si>
    <t>9789864531332</t>
  </si>
  <si>
    <t>9789864531349</t>
  </si>
  <si>
    <t>9789620766336</t>
  </si>
  <si>
    <t>9789620446511</t>
  </si>
  <si>
    <t>9789620446696</t>
  </si>
  <si>
    <t>9789620766398</t>
  </si>
  <si>
    <t>9789629881450</t>
  </si>
  <si>
    <t>9789865200268</t>
  </si>
  <si>
    <t>9789865162337</t>
  </si>
  <si>
    <t>9789869887137</t>
  </si>
  <si>
    <t>9789869818872</t>
  </si>
  <si>
    <t>9789869887120</t>
  </si>
  <si>
    <t>9789869887168</t>
  </si>
  <si>
    <t>9789869937900</t>
  </si>
  <si>
    <t>9789862489031</t>
  </si>
  <si>
    <t>9789621471239</t>
  </si>
  <si>
    <t>9789621472106</t>
  </si>
  <si>
    <t>9789621472045</t>
  </si>
  <si>
    <t>9789621472571</t>
  </si>
  <si>
    <t>9789579036245</t>
  </si>
  <si>
    <t>9789579036238</t>
  </si>
  <si>
    <t>9789863844310</t>
  </si>
  <si>
    <t>9789869916158</t>
  </si>
  <si>
    <t>9789865544096</t>
  </si>
  <si>
    <t>9789576817847</t>
  </si>
  <si>
    <t>9789576817854</t>
  </si>
  <si>
    <t>9789576818714</t>
  </si>
  <si>
    <t>9789576818820</t>
  </si>
  <si>
    <t>9789576818837</t>
  </si>
  <si>
    <t>9789576819476</t>
  </si>
  <si>
    <t>9789576819971</t>
  </si>
  <si>
    <t>9789577354150</t>
  </si>
  <si>
    <t>9789577354181</t>
  </si>
  <si>
    <t>9789577356475</t>
  </si>
  <si>
    <t>9789577356659</t>
  </si>
  <si>
    <t>9789577356925</t>
  </si>
  <si>
    <t>9789577356956</t>
  </si>
  <si>
    <t>9789577357366</t>
  </si>
  <si>
    <t>9789577357465</t>
  </si>
  <si>
    <t>9789577357496</t>
  </si>
  <si>
    <t>9789577357687</t>
  </si>
  <si>
    <t>9789577358653</t>
  </si>
  <si>
    <t>9789577359834</t>
  </si>
  <si>
    <t>9789865161415</t>
  </si>
  <si>
    <t>9789865161644</t>
  </si>
  <si>
    <t>9789865162382</t>
  </si>
  <si>
    <t>9789865162481</t>
  </si>
  <si>
    <t>9789865163228</t>
  </si>
  <si>
    <t>9789865163938</t>
  </si>
  <si>
    <t>9789865164201</t>
  </si>
  <si>
    <t>9789865164287</t>
  </si>
  <si>
    <t>9789865164331</t>
  </si>
  <si>
    <t>9789865164355</t>
  </si>
  <si>
    <t>9789865164362</t>
  </si>
  <si>
    <t>9789865164638</t>
  </si>
  <si>
    <t>9789865164652</t>
  </si>
  <si>
    <t>9789865164669</t>
  </si>
  <si>
    <t>9789865552015</t>
  </si>
  <si>
    <t>9789869920933</t>
  </si>
  <si>
    <t>9789865162351</t>
  </si>
  <si>
    <t>9789869725910</t>
  </si>
  <si>
    <t>9789869493154</t>
  </si>
  <si>
    <t>9789869493185</t>
  </si>
  <si>
    <t>9789869493192</t>
  </si>
  <si>
    <t>9789869550321</t>
  </si>
  <si>
    <t>9789869550345</t>
  </si>
  <si>
    <t>9789869550338</t>
  </si>
  <si>
    <t>9789869550390</t>
  </si>
  <si>
    <t>9789869880046</t>
  </si>
  <si>
    <t>2017</t>
  </si>
  <si>
    <t>2018</t>
  </si>
  <si>
    <t>2014</t>
  </si>
  <si>
    <t>20190301</t>
  </si>
  <si>
    <t>20200424</t>
  </si>
  <si>
    <t>20200724</t>
  </si>
  <si>
    <t>20210101</t>
  </si>
  <si>
    <t>2012</t>
  </si>
  <si>
    <t>20200821</t>
  </si>
  <si>
    <t>20200710</t>
  </si>
  <si>
    <t>Building and Maintaining Award-Winning ACS Student Member Chapters Volume 3</t>
  </si>
  <si>
    <t>The Posthumous Nobel Prize in Chemistry. Volume 2. Ladies in Waiting for the Nobel Prize</t>
  </si>
  <si>
    <t>Complete Accounts of Integrated Drug Discovery and Development: Recent Examples from the Pharmaceutical Industry Volume 1</t>
  </si>
  <si>
    <t>Responsible Conduct in Chemistry Research and Practice: Global Perspectives</t>
  </si>
  <si>
    <t>Green Polymer Chemistry: New Products, Processes, and Applications</t>
  </si>
  <si>
    <t>Strategies Promoting Success of Two-Year College Students</t>
  </si>
  <si>
    <t>Raman Spectroscopy in the Undergraduate Curriculum</t>
  </si>
  <si>
    <t>Multiphase Environmental Chemistry in the Atmosphere</t>
  </si>
  <si>
    <t>Increasing Retention of Under-Represented Students in STEM through Affective and Cognitive Interventions</t>
  </si>
  <si>
    <t>Integrated and Sustainable Environmental Remediation</t>
  </si>
  <si>
    <t>Recent Progress in Separation of Macromolecules and Particulates</t>
  </si>
  <si>
    <t>Advances in Plant Phenolics: From Chemistry to Human Health</t>
  </si>
  <si>
    <t>Advances in the Biorational Control of Medical and Veterinary Pests</t>
  </si>
  <si>
    <t>Eye Tracking for the Chemistry Education Researcher</t>
  </si>
  <si>
    <t>Natural and Bio-Based Antimicrobials for Food Applications</t>
  </si>
  <si>
    <t>Roles of Natural Products for Biorational Pesticides in Agriculture</t>
  </si>
  <si>
    <t>Reversible Deactivation Radical Polymerization: Materials and Applications</t>
  </si>
  <si>
    <t>Reversible Deactivation Radical Polymerization: Mechanisms and Synthetic Methodologies</t>
  </si>
  <si>
    <t>Biomass Extrusion and Reaction Technologies: Principles to Practices and Future Potential</t>
  </si>
  <si>
    <t>Polyphosphazenes in Biomedicine, Engineering, and Pioneering Synthesis</t>
  </si>
  <si>
    <t>Gels and Other Soft Amorphous Solids</t>
  </si>
  <si>
    <t>Citizens First! Democracy, Social Responsibility and Chemistry</t>
  </si>
  <si>
    <t>Managing and Analyzing Pesticide Use Data for Pest Management, Environmental Monitoring, Public Health, and Public Policy</t>
  </si>
  <si>
    <t>Carbohydrate-Based Vaccines: From Concept to Clinic</t>
  </si>
  <si>
    <t>National Diversity Equity Workshops in Chemical Sciences (2011âˆ’2017)</t>
  </si>
  <si>
    <t>Best Practices for Chemistry REU Programs</t>
  </si>
  <si>
    <t>Engaging Students in Physical Chemistry</t>
  </si>
  <si>
    <t>International Perspectives on Chemistry Education Research and Practice</t>
  </si>
  <si>
    <t>The Boduszynski Continuum: Contributions to the Understanding of the Molecular Composition of Petroleum</t>
  </si>
  <si>
    <t>Credit Where Credit Is Due: Respecting Authorship and Intellectual Property</t>
  </si>
  <si>
    <t>Communicating Chemistry through Social Media</t>
  </si>
  <si>
    <t>Best Practices for Supporting and Expanding Undergraduate Research in Chemistry</t>
  </si>
  <si>
    <t>Environmental Chemistry: Undergraduate and Graduate Classroom, Laboratory, and Local Community Learning Experiences</t>
  </si>
  <si>
    <t>Accessibility in the Laboratory</t>
  </si>
  <si>
    <t>Preceptors in Chemistry</t>
  </si>
  <si>
    <t>https://pubs.acs.org/doi/book/10.1021/bk-2018-1311</t>
  </si>
  <si>
    <t>https://pubs.acs.org/doi/book/10.1021/bk-2018-1307</t>
  </si>
  <si>
    <t>https://pubs.acs.org/doi/book/10.1021/bk-2018-1288</t>
  </si>
  <si>
    <t>https://pubs.acs.org/doi/book/10.1021/bk-2018-1310</t>
  </si>
  <si>
    <t>https://pubs.acs.org/doi/book/10.1021/bk-2018-1280</t>
  </si>
  <si>
    <t>https://pubs.acs.org/doi/book/10.1021/bk-2018-1305</t>
  </si>
  <si>
    <t>https://pubs.acs.org/doi/book/10.1021/bk-2018-1299</t>
  </si>
  <si>
    <t>https://pubs.acs.org/doi/book/10.1021/bk-2018-1301</t>
  </si>
  <si>
    <t>https://pubs.acs.org/doi/book/10.1021/bk-2018-1302</t>
  </si>
  <si>
    <t>https://pubs.acs.org/doi/book/10.1021/bk-2018-1281</t>
  </si>
  <si>
    <t>https://pubs.acs.org/doi/book/10.1021/bk-2018-1286</t>
  </si>
  <si>
    <t>https://pubs.acs.org/doi/book/10.1021/bk-2018-1289</t>
  </si>
  <si>
    <t>https://pubs.acs.org/doi/book/10.1021/bk-2018-1292</t>
  </si>
  <si>
    <t>https://pubs.acs.org/doi/book/10.1021/bk-2018-1287</t>
  </si>
  <si>
    <t>https://pubs.acs.org/doi/book/10.1021/bk-2018-1294</t>
  </si>
  <si>
    <t>https://pubs.acs.org/doi/book/10.1021/bk-2018-1285</t>
  </si>
  <si>
    <t>https://pubs.acs.org/doi/book/10.1021/bk-2018-1284</t>
  </si>
  <si>
    <t>https://pubs.acs.org/doi/book/10.1021/bk-2018-1304</t>
  </si>
  <si>
    <t>https://pubs.acs.org/doi/book/10.1021/bk-2018-1298</t>
  </si>
  <si>
    <t>https://pubs.acs.org/doi/book/10.1021/bk-2018-1296</t>
  </si>
  <si>
    <t>https://pubs.acs.org/doi/book/10.1021/bk-2018-1297</t>
  </si>
  <si>
    <t>https://pubs.acs.org/doi/book/10.1021/bk-2018-1283</t>
  </si>
  <si>
    <t>https://pubs.acs.org/doi/book/10.1021/bk-2018-1290</t>
  </si>
  <si>
    <t>https://pubs.acs.org/doi/book/10.1021/bk-2018-1277</t>
  </si>
  <si>
    <t>https://pubs.acs.org/doi/book/10.1021/bk-2018-1295</t>
  </si>
  <si>
    <t>https://pubs.acs.org/doi/book/10.1021/bk-2018-1279</t>
  </si>
  <si>
    <t>https://pubs.acs.org/doi/book/10.1021/bk-2018-1293</t>
  </si>
  <si>
    <t>https://pubs.acs.org/doi/book/10.1021/bk-2018-1282</t>
  </si>
  <si>
    <t>https://pubs.acs.org/doi/book/10.1021/bk-2018-1291</t>
  </si>
  <si>
    <t>https://pubs.acs.org/doi/book/10.1021/bk-2018-1274</t>
  </si>
  <si>
    <t>https://pubs.acs.org/doi/book/10.1021/bk-2018-1275</t>
  </si>
  <si>
    <t>https://pubs.acs.org/doi/book/10.1021/bk-2018-1276</t>
  </si>
  <si>
    <t>https://pubs.acs.org/doi/book/10.1021/bk-2018-1272</t>
  </si>
  <si>
    <t>https://pubs.acs.org/doi/book/10.1021/bk-2018-1273</t>
  </si>
  <si>
    <t>圖書館服務英文Library service English</t>
    <phoneticPr fontId="1" type="noConversion"/>
  </si>
  <si>
    <t>https://www.airitibooks.com/Detail/Detail?PublicationID=P20090731001</t>
    <phoneticPr fontId="1" type="noConversion"/>
  </si>
  <si>
    <t>成功的反思:混亂世局中, 我們必須重新學習的一堂課</t>
  </si>
  <si>
    <t>錢買不到的東西:金錢與正義的攻防</t>
  </si>
  <si>
    <t>零廢棄的美好生活:每月開支省1萬, 垃圾越少越富足!</t>
  </si>
  <si>
    <t>勇氣圖鑑:受挫、失敗都是成長的養分</t>
  </si>
  <si>
    <t>一個人的無謀小旅行</t>
  </si>
  <si>
    <t>線, 畫出的我</t>
  </si>
  <si>
    <t>那貓那人那城</t>
  </si>
  <si>
    <t>冰與火之歌前傳, 血火同源. 上</t>
  </si>
  <si>
    <t>冰與火之歌前傳, 血火同源. 下</t>
  </si>
  <si>
    <t>怪奇孤兒院. 2, 空洞之城</t>
  </si>
  <si>
    <t>怪奇孤兒院. 3, 靈魂圖書館</t>
  </si>
  <si>
    <t>怪奇孤兒院. 第二部. 1, 歲月地圖</t>
  </si>
  <si>
    <t>怪奇孤兒院. 第二部. 2, 群鳥會</t>
  </si>
  <si>
    <t>走在山海河間的沉思</t>
  </si>
  <si>
    <t>終將破碎的我們:大熊魂. 1</t>
  </si>
  <si>
    <t>為了你, 對上全世界:大熊魂. 2</t>
  </si>
  <si>
    <t>走入戰火邊界, 我所見的一切:鄭雨盛, 與難民相遇</t>
  </si>
  <si>
    <t>跑山:12條跑者修煉之路, 挑戰土坡、水徑、山梯、峽谷多樣地形</t>
  </si>
  <si>
    <t>熱愛可抵歲月漫長, 它是疲憊生活的英雄夢想</t>
  </si>
  <si>
    <t>C30登機門的心靈旅程:改變一生的六場邂逅</t>
  </si>
  <si>
    <t>你真的不需要這麼忙:做自己喜歡的、快樂的、有意義的事, 拒絕崩潰的無壓生活練習</t>
  </si>
  <si>
    <t>一日一行動的奇蹟:我這樣化習慣為複利, 9個月購置新屋, 一年讀完520本書</t>
  </si>
  <si>
    <t>即興表達力:刻意練習你的魔幻時刻, 抓住生涯的關鍵契機</t>
  </si>
  <si>
    <t>鏡與窗談判課:哥大教授、聯合國談判專家, 教你用10個問題談成任何事</t>
  </si>
  <si>
    <t>這個世界爛透了, 我們動手做個好的吧!:勇敢行動、發揮影響力的五大原則</t>
  </si>
  <si>
    <t>經濟學的思考方式:經濟學大師寫給大眾的入門書</t>
  </si>
  <si>
    <t>感動工作學:七星列車如何成為人人搶搭的豪華列車</t>
  </si>
  <si>
    <t>高效團隊默默在做的三件事:Google、迪士尼、馬刺隊、海豹部隊都是這樣成功的</t>
  </si>
  <si>
    <t>好好說話, 擁抱高情商</t>
  </si>
  <si>
    <t>領導者的說話之道:全球百大CEO打造「領袖語言」的12堂溝通課</t>
  </si>
  <si>
    <t>增長的策略地圖:畫出增長五線企業面對未知的撤退與進取經營邏輯</t>
  </si>
  <si>
    <t>孩子的人生成長痛, 小說有解</t>
  </si>
  <si>
    <t>心臟的故事:令人著迷卻又難以捉摸的生命核心</t>
  </si>
  <si>
    <t>情緒排寒:解心結、拔病根的身心溫養之道</t>
  </si>
  <si>
    <t>超級大腦飲食計畫:擊敗失智、調校大腦, 讓你更聰明、更快樂、更有創造力</t>
  </si>
  <si>
    <t>圖解醫療</t>
  </si>
  <si>
    <t>樹懶的逆襲</t>
  </si>
  <si>
    <t>論美</t>
  </si>
  <si>
    <t>蔬菜看人吃:不管有沒有生病, 為了健康都要實踐的蔬服飲食法!</t>
  </si>
  <si>
    <t>屍體在說話:日本法醫之神帶你看死又看生</t>
  </si>
  <si>
    <t>傷心咖啡館之歌</t>
  </si>
  <si>
    <t>正義是你想的那樣嗎?:訴訟實戰攻略</t>
  </si>
  <si>
    <t>圖解智慧工廠:IoT、AI、RPA如何改變製造業</t>
  </si>
  <si>
    <t>只想成為我自己:環遊世界108天的航海日記</t>
  </si>
  <si>
    <t>新歐亞大陸:面對消失的地理與國土疆界, 世界該如何和平整合?</t>
  </si>
  <si>
    <t>野島剛漫遊世界食考學:五十歲的一人旅, 從「吃」進入一個國家、一段歷史、一種文化的奇妙田野探訪</t>
  </si>
  <si>
    <t>美國夢的悲劇:為何我們的進步運動總是遭到反撲?</t>
  </si>
  <si>
    <t>防疫大作戰:趨勢與策略</t>
  </si>
  <si>
    <t>978-986-134-371-6 ; 986-134-371-7 ; 978-986-134-370-9 ; 986-134-370-9</t>
  </si>
  <si>
    <t>978-986-134-364-8 ; 986-134-364-4</t>
  </si>
  <si>
    <t>978-986-136-543-5 ; 986-136-543-5</t>
  </si>
  <si>
    <t>978-986-136-540-4 ; 986-136-540-0</t>
  </si>
  <si>
    <t>978-986-5515-30-0 ; 986-5515-30-X</t>
  </si>
  <si>
    <t>978-986-133-728-9 ; 986-133-728-8</t>
  </si>
  <si>
    <t>978-986-387-331-0 ; 986-387-331-4</t>
  </si>
  <si>
    <t>978-986-361-872-0 ; 986-361-872-1</t>
  </si>
  <si>
    <t>978-986-361-873-7 ; 986-361-873-X</t>
  </si>
  <si>
    <t>978-986-361-302-2 ; 986-361-302-9</t>
  </si>
  <si>
    <t>978-986-361-364-0 ; 986-361-364-9</t>
  </si>
  <si>
    <t>978-986-361-847-8 ; 986-361-847-0</t>
  </si>
  <si>
    <t>978-986-361-899-7 ; 986-361-899-3</t>
  </si>
  <si>
    <t>978-986-450-266-0 ; 986-450-266-2</t>
  </si>
  <si>
    <t>978-986-97007-5-7 ; 986-97007-5-6</t>
  </si>
  <si>
    <t>978-986-97007-6-4 ; 986-97007-6-4</t>
  </si>
  <si>
    <t>978-957-13-8170-1 ; 957-13-8170-5</t>
  </si>
  <si>
    <t>978-986-489-292-1 ; 986-489-292-4</t>
  </si>
  <si>
    <t>978-986-361-903-1 ; 986-361-903-5</t>
  </si>
  <si>
    <t>978-986-133-729-6 ; 986-133-729-6</t>
  </si>
  <si>
    <t>978-986-361-888-1 ; 986-361-888-8</t>
  </si>
  <si>
    <t>978-986-175-575-5 ; 986-175-575-6</t>
  </si>
  <si>
    <t>978-986-5515-29-4 ; 986-5515-29-6</t>
  </si>
  <si>
    <t>978-986-134-367-9 ; 986-134-367-9</t>
  </si>
  <si>
    <t>978-957-8567-65-8 ; 957-8567-65-0</t>
  </si>
  <si>
    <t>978-986-5515-08-9 ; 986-5515-08-3</t>
  </si>
  <si>
    <t>978-986-175-531-1 ; 986-175-531-4</t>
  </si>
  <si>
    <t>978-986-134-345-7 ; 986-134-345-8</t>
  </si>
  <si>
    <t>978-986-137-276-1 ; 986-137-276-8</t>
  </si>
  <si>
    <t>978-986-489-325-6 ; 986-489-325-4</t>
  </si>
  <si>
    <t>978-957-9689-33-5 ; 957-9689-33-4</t>
  </si>
  <si>
    <t>978-986-136-542-8 ; 986-136-542-7</t>
  </si>
  <si>
    <t>978-986-137-280-8 ; 986-137-280-6</t>
  </si>
  <si>
    <t>978-986-175-528-1 ; 986-175-528-4</t>
  </si>
  <si>
    <t>978-957-8567-10-8 ; 957-8567-10-3</t>
  </si>
  <si>
    <t>978-986-480-086-5 ; 986-480-086-8</t>
  </si>
  <si>
    <t>978-957-13-7991-3 ; 957-13-7991-3</t>
  </si>
  <si>
    <t>978-986-213-269-2 ; 986-213-269-8</t>
  </si>
  <si>
    <t>978-957-13-8127-5 ; 957-13-8127-6</t>
  </si>
  <si>
    <t>978-986-98938-0-0 ; 986-98938-0-5</t>
  </si>
  <si>
    <t>978-957-13-6496-4 ; 957-13-6496-7</t>
  </si>
  <si>
    <t>978-986-387-289-4 ; 986-387-289-X</t>
  </si>
  <si>
    <t>978-986-98680-3-7 ; 986-98680-3-7</t>
  </si>
  <si>
    <t>978-986-96734-4-0 ; 986-96734-4-9</t>
  </si>
  <si>
    <t>978-986-5509-01-9 ; 986-5509-01-6</t>
  </si>
  <si>
    <t>978-986-97921-4-1 ; 986-97921-4-6</t>
  </si>
  <si>
    <t>978-986-97165-4-3 ; 986-97165-4-7</t>
  </si>
  <si>
    <t>https://kmu.ebook.hyread.com.tw/bookDetail.jsp?id=218127</t>
  </si>
  <si>
    <t>https://kmu.ebook.hyread.com.tw/bookDetail.jsp?id=192474</t>
  </si>
  <si>
    <t>https://kmu.ebook.hyread.com.tw/bookDetail.jsp?id=186858</t>
  </si>
  <si>
    <t>https://kmu.ebook.hyread.com.tw/bookDetail.jsp?id=225094</t>
  </si>
  <si>
    <t>https://kmu.ebook.hyread.com.tw/bookDetail.jsp?id=220805</t>
  </si>
  <si>
    <t>https://kmu.ebook.hyread.com.tw/bookDetail.jsp?id=211777</t>
  </si>
  <si>
    <t>https://kmu.ebook.hyread.com.tw/bookDetail.jsp?id=212842</t>
  </si>
  <si>
    <t>https://kmu.ebook.hyread.com.tw/bookDetail.jsp?id=212849</t>
  </si>
  <si>
    <t>https://kmu.ebook.hyread.com.tw/bookDetail.jsp?id=151010</t>
  </si>
  <si>
    <t>https://kmu.ebook.hyread.com.tw/bookDetail.jsp?id=151011</t>
  </si>
  <si>
    <t>https://kmu.ebook.hyread.com.tw/bookDetail.jsp?id=212576</t>
  </si>
  <si>
    <t>https://kmu.ebook.hyread.com.tw/bookDetail.jsp?id=219181</t>
  </si>
  <si>
    <t>https://kmu.ebook.hyread.com.tw/bookDetail.jsp?id=197500</t>
  </si>
  <si>
    <t>https://kmu.ebook.hyread.com.tw/bookDetail.jsp?id=188781</t>
  </si>
  <si>
    <t>https://kmu.ebook.hyread.com.tw/bookDetail.jsp?id=188784</t>
  </si>
  <si>
    <t>https://kmu.ebook.hyread.com.tw/bookDetail.jsp?id=213775</t>
  </si>
  <si>
    <t>https://kmu.ebook.hyread.com.tw/bookDetail.jsp?id=179012</t>
  </si>
  <si>
    <t>https://kmu.ebook.hyread.com.tw/bookDetail.jsp?id=222510</t>
  </si>
  <si>
    <t>https://kmu.ebook.hyread.com.tw/bookDetail.jsp?id=220777</t>
  </si>
  <si>
    <t>https://kmu.ebook.hyread.com.tw/bookDetail.jsp?id=218258</t>
  </si>
  <si>
    <t>https://kmu.ebook.hyread.com.tw/bookDetail.jsp?id=230026</t>
  </si>
  <si>
    <t>https://kmu.ebook.hyread.com.tw/bookDetail.jsp?id=223640</t>
  </si>
  <si>
    <t>https://kmu.ebook.hyread.com.tw/bookDetail.jsp?id=223374</t>
  </si>
  <si>
    <t>https://kmu.ebook.hyread.com.tw/bookDetail.jsp?id=219433</t>
  </si>
  <si>
    <t>https://kmu.ebook.hyread.com.tw/bookDetail.jsp?id=207280</t>
  </si>
  <si>
    <t>https://kmu.ebook.hyread.com.tw/bookDetail.jsp?id=184193</t>
  </si>
  <si>
    <t>https://kmu.ebook.hyread.com.tw/bookDetail.jsp?id=184198</t>
  </si>
  <si>
    <t>https://kmu.ebook.hyread.com.tw/bookDetail.jsp?id=182089</t>
  </si>
  <si>
    <t>https://kmu.ebook.hyread.com.tw/bookDetail.jsp?id=179011</t>
  </si>
  <si>
    <t>https://kmu.ebook.hyread.com.tw/bookDetail.jsp?id=178412</t>
  </si>
  <si>
    <t>https://kmu.ebook.hyread.com.tw/bookDetail.jsp?id=191364</t>
  </si>
  <si>
    <t>https://kmu.ebook.hyread.com.tw/bookDetail.jsp?id=186855</t>
  </si>
  <si>
    <t>https://kmu.ebook.hyread.com.tw/bookDetail.jsp?id=182080</t>
  </si>
  <si>
    <t>https://kmu.ebook.hyread.com.tw/bookDetail.jsp?id=179008</t>
  </si>
  <si>
    <t>https://kmu.ebook.hyread.com.tw/bookDetail.jsp?id=184432</t>
  </si>
  <si>
    <t>https://kmu.ebook.hyread.com.tw/bookDetail.jsp?id=196544</t>
  </si>
  <si>
    <t>https://kmu.ebook.hyread.com.tw/bookDetail.jsp?id=184724</t>
  </si>
  <si>
    <t>https://kmu.ebook.hyread.com.tw/bookDetail.jsp?id=207192</t>
  </si>
  <si>
    <t>https://kmu.ebook.hyread.com.tw/bookDetail.jsp?id=209738</t>
  </si>
  <si>
    <t>https://kmu.ebook.hyread.com.tw/bookDetail.jsp?id=202587</t>
  </si>
  <si>
    <t>https://kmu.ebook.hyread.com.tw/bookDetail.jsp?id=209523</t>
  </si>
  <si>
    <t>https://kmu.ebook.hyread.com.tw/bookDetail.jsp?id=209739</t>
  </si>
  <si>
    <t>https://kmu.ebook.hyread.com.tw/bookDetail.jsp?id=191908</t>
  </si>
  <si>
    <t>https://kmu.ebook.hyread.com.tw/bookDetail.jsp?id=201831</t>
  </si>
  <si>
    <t>https://kmu.ebook.hyread.com.tw/bookDetail.jsp?id=201109</t>
  </si>
  <si>
    <t>https://kmu.ebook.hyread.com.tw/bookDetail.jsp?id=196317</t>
  </si>
  <si>
    <t>https://kmu.ebook.hyread.com.tw/bookDetail.jsp?id=218428</t>
  </si>
  <si>
    <t>序號</t>
    <phoneticPr fontId="1" type="noConversion"/>
  </si>
  <si>
    <t>黃越綏的意外人生</t>
  </si>
  <si>
    <t>武則天傳</t>
  </si>
  <si>
    <t>意識、時空與心靈</t>
  </si>
  <si>
    <t>治史答問（重編本）</t>
  </si>
  <si>
    <t>新人生觀(修訂本)</t>
  </si>
  <si>
    <t>八八自述</t>
  </si>
  <si>
    <t>神經老爸</t>
  </si>
  <si>
    <t>活用孫子兵法：孫子兵法全球行【歐非卷】</t>
  </si>
  <si>
    <t>臥底哲學家的生活事件調查簿</t>
  </si>
  <si>
    <t>H7N9病毒與人類面臨的危機</t>
  </si>
  <si>
    <t>疫警時空：那些糾纏名人的傳染病</t>
  </si>
  <si>
    <t>急箭之謎</t>
  </si>
  <si>
    <t>橫跨三千年的祕境啟示</t>
  </si>
  <si>
    <t>政黨論：孫中山政治思想研究(一)</t>
  </si>
  <si>
    <t>一分鐘破案心理學</t>
  </si>
  <si>
    <t>人在職場飄，哪能不挨刀:讓你趨吉避凶的職場生存法則</t>
  </si>
  <si>
    <t>公司絕不會告訴你的祕密</t>
  </si>
  <si>
    <t>美國黑幫</t>
  </si>
  <si>
    <t>現代妖怪檔案：見鬼實錄</t>
  </si>
  <si>
    <t>FIX</t>
  </si>
  <si>
    <t>定</t>
  </si>
  <si>
    <t>別為生病哭泣，因為它讓我們懂得珍惜：Ema四十歲得糖尿病的生命禮物</t>
  </si>
  <si>
    <t>一小片安靜的壞天氣</t>
  </si>
  <si>
    <t>破案神探四部曲：我們為何對陌生人卸下心房？FBI剖析第一起網路連續殺人案</t>
  </si>
  <si>
    <t>哪有工作不委屈，不工作你會更委屈</t>
  </si>
  <si>
    <t>呂世浩細說史記：入門篇</t>
  </si>
  <si>
    <t>讓您活得比醫生更健康長壽</t>
  </si>
  <si>
    <t>巴比倫富翁的10大財富秘密</t>
  </si>
  <si>
    <t>疾病是心念的投射</t>
  </si>
  <si>
    <t>影響人類智慧的9大黃金定律</t>
  </si>
  <si>
    <t>黃金家族：成吉思汗及其子孫的帝國與生活</t>
  </si>
  <si>
    <t>一百天快速學中藥</t>
  </si>
  <si>
    <t>從頭到腳，勝過補藥的30個特效穴位</t>
  </si>
  <si>
    <t>常見病小偏方：不花錢少吃藥，一看就懂一用就靈</t>
  </si>
  <si>
    <t>改變氣場你的好運就會跟著來</t>
  </si>
  <si>
    <t>10分鐘紓解疲勞：100個妙招讓你活得精力充沛</t>
  </si>
  <si>
    <t>來福之家</t>
  </si>
  <si>
    <t>股市致富之路這樣走</t>
  </si>
  <si>
    <t>藥與毒：醫療的善惡相對論</t>
  </si>
  <si>
    <t>翻轉寫作大圖破</t>
  </si>
  <si>
    <t>自命不凡寫作好手—第八屆聯合盃全國作文大賽</t>
  </si>
  <si>
    <t>趨勢寫作圖表稿什麼</t>
  </si>
  <si>
    <t>40週寫作覺醒</t>
  </si>
  <si>
    <t>念佛生淨土</t>
  </si>
  <si>
    <t>福慧傳家——修福修慧，安心安家；六度萬行，傳心傳家。</t>
  </si>
  <si>
    <t>負重減肥好簡單</t>
  </si>
  <si>
    <t>傀儡與人偶</t>
  </si>
  <si>
    <t>娃娃看天下</t>
  </si>
  <si>
    <t>地球最後的密碼——上帝的名片</t>
  </si>
  <si>
    <t>媽媽面對面</t>
  </si>
  <si>
    <t>知產風雲</t>
  </si>
  <si>
    <t>10分鐘掌握品牌行銷：從無名到知名的25堂關鍵行銷課</t>
  </si>
  <si>
    <t>每天10分鐘，從CEO視角學管理：39道執行長一定要知道的經營習題</t>
  </si>
  <si>
    <t>圖解經絡穴位小百科</t>
  </si>
  <si>
    <t>日本精神科名醫一個月，從癌症生還：心靈多強大，成功抗癌的機率就多大！焦慮控管＋渡部式飲食，身心雙管齊下的成功抗癌日記</t>
  </si>
  <si>
    <t>世界愈快，對孩子說話要愈慢：澤爸42個慢溝通提案，幫爸媽戒掉情緒恐嚇式的快教養</t>
  </si>
  <si>
    <t>從自我苛求中解放出來：與你內心的聲音對話，擺脫猶豫不決、抑鬱、焦慮不安的分身</t>
  </si>
  <si>
    <t>排濕瘦身法：9天排除體內痰濕與毒素，肥胖、浮腫、疲勞、慢性病一次解決</t>
  </si>
  <si>
    <t>你的善良必須有點鋒芒</t>
  </si>
  <si>
    <t>再寫韓國：臺灣青年的第一手觀察</t>
  </si>
  <si>
    <t>鯊魚經濟學：偷偷潛到你身邊、咬一口，如果好吃就全部吃掉──學鯊魚，可以提高你挑戰市場領先的可能！</t>
  </si>
  <si>
    <t>小鎮醫師診療物語</t>
  </si>
  <si>
    <t>看見美人魚</t>
  </si>
  <si>
    <t>這裡沒有光</t>
  </si>
  <si>
    <t>美麗3</t>
  </si>
  <si>
    <t>走吧！有些遠路是必須的！</t>
  </si>
  <si>
    <t>跳火堆：阿根廷鬼故事</t>
  </si>
  <si>
    <t>自由：我生命中遲來的第一次</t>
  </si>
  <si>
    <t>情緒作文：活用60種情緒，作文從此感動人</t>
  </si>
  <si>
    <t>記者不是你想的那樣：蕭彤雯的新聞現場</t>
  </si>
  <si>
    <t>一本搞定，生活越南語脫口說</t>
  </si>
  <si>
    <t>韓國羊的韓語單字秀</t>
  </si>
  <si>
    <t>遊「戲」童年：扮戲 × 看戲 × 陪孩子玩出潛實力</t>
  </si>
  <si>
    <t>請你關注我</t>
  </si>
  <si>
    <t>失去之後</t>
  </si>
  <si>
    <t>論自我與寫作：吳爾芙散文集</t>
  </si>
  <si>
    <t>外省腔三部曲之三：移民官的情人</t>
  </si>
  <si>
    <t>勇氣：標緻雪鐵龍總裁頂峰墜落的歸零人生</t>
  </si>
  <si>
    <t>理性與感性</t>
  </si>
  <si>
    <t>被偷走的人生（新版）</t>
  </si>
  <si>
    <t>愛，是為你寫一首詩：貓咪谷柑的療癒詩</t>
  </si>
  <si>
    <t>溫柔的守候</t>
  </si>
  <si>
    <t>追夢的人</t>
  </si>
  <si>
    <t>月光色的少女戰士</t>
  </si>
  <si>
    <t>那不是我</t>
  </si>
  <si>
    <t>誰在偷偷看著你？</t>
  </si>
  <si>
    <t>惡魔小王子的人間實習</t>
  </si>
  <si>
    <t>一代商王（卷十三）不獨食，讓利於民</t>
  </si>
  <si>
    <t>一代商王（卷十四）大結局</t>
  </si>
  <si>
    <t>孩子你好，請多指教：德式作風的台灣媽媽親子教養書</t>
  </si>
  <si>
    <t>浮沉展眉：陳依文散文集</t>
  </si>
  <si>
    <t>生死無盡</t>
  </si>
  <si>
    <t xml:space="preserve">老公使用說明書 </t>
  </si>
  <si>
    <t>高手過招誰怕誰</t>
  </si>
  <si>
    <t>職場潛規則 : 這些公司不會告訴你的事 !</t>
  </si>
  <si>
    <t>說話不能太白癡2：社交達人速成班開課囉!</t>
  </si>
  <si>
    <t>讓你受歡迎到??的人際關係學 !</t>
  </si>
  <si>
    <t>我是，【喇低賽專用】的腦筋急轉彎</t>
  </si>
  <si>
    <t>說服的力量</t>
  </si>
  <si>
    <t>Good morning很生活的英語</t>
  </si>
  <si>
    <t xml:space="preserve">求職面試必備英文 </t>
  </si>
  <si>
    <t>最簡單實用的日語50音</t>
  </si>
  <si>
    <t>八田與一</t>
  </si>
  <si>
    <t>簡單，不簡單的好日子：尋回失落的美好</t>
  </si>
  <si>
    <t>治病，就是這麼簡單：五音療法與董氏奇穴的絕妙搭配</t>
  </si>
  <si>
    <t>原來是醬子! 好奇寶寶的冷知識全知道</t>
  </si>
  <si>
    <t xml:space="preserve">超級冷知識 : 為什麼雞皮疙瘩不會出現在臉上?  </t>
  </si>
  <si>
    <t>禪門第一課</t>
  </si>
  <si>
    <t>歷代皇朝風雲實錄：血濺龍袍</t>
  </si>
  <si>
    <t>歷代皇朝風雲實錄：變法之殤</t>
  </si>
  <si>
    <t>歷代皇朝風雲實錄：朋黨爭鬥</t>
  </si>
  <si>
    <t>歷代皇朝風雲實錄：軍閥割據</t>
  </si>
  <si>
    <t>圖解瑜伽體位法大全</t>
  </si>
  <si>
    <t>家常菜祕訣全解答</t>
  </si>
  <si>
    <t>簡單電鍋燉補養生湯</t>
  </si>
  <si>
    <t>黑人梵谷</t>
  </si>
  <si>
    <t>別讓人一眼看穿你：讀心與藏心的攻防智慧</t>
  </si>
  <si>
    <t>交際是一種習慣：10倍速的人脈經營術</t>
  </si>
  <si>
    <t>美好?溫暖?三明治 44道超乎想像的三明治機驚奇料理</t>
  </si>
  <si>
    <t>親子悅讀：親子互動認知書</t>
  </si>
  <si>
    <t>日日蔬食 健康100分 家庭必備蔬果百科，跟著營養師樂活食療</t>
  </si>
  <si>
    <t>7日排毒瑜伽操</t>
  </si>
  <si>
    <t>123捉迷藏</t>
  </si>
  <si>
    <t>節日繪本：嫦娥奔月</t>
  </si>
  <si>
    <t>國境極南  太平島：揭開台灣國土最南端的神祕面紗（二版）</t>
  </si>
  <si>
    <t>有一種心態叫放下 全集</t>
  </si>
  <si>
    <t>抗癌，你吃對了嗎？腫瘤權威何裕民醫師教你找回健康</t>
  </si>
  <si>
    <t>治史經驗談 - 重編本</t>
  </si>
  <si>
    <t>海上絲路─南海古國尋蹤迷航</t>
  </si>
  <si>
    <t>人渣文本的政治倫理學</t>
  </si>
  <si>
    <t>莎士比亞戲劇故事集</t>
  </si>
  <si>
    <t>人言詞話─賞析古代中國六十位宋詞名家</t>
  </si>
  <si>
    <t>亦俠亦狂一書生：夏志清先生紀念集</t>
  </si>
  <si>
    <t>錢穆賓四先生與我</t>
  </si>
  <si>
    <t>說話術：破解口才出眾之謎，引導口才訓練之道</t>
  </si>
  <si>
    <t>科學怪人</t>
  </si>
  <si>
    <t>北宋的外戚與政治</t>
  </si>
  <si>
    <t>《永樂大典》所引小學書鉤沉〈增訂版〉</t>
  </si>
  <si>
    <t>好花祇向美人開</t>
  </si>
  <si>
    <t>聽我說易經</t>
  </si>
  <si>
    <t>雲外樓詩詞集</t>
  </si>
  <si>
    <t>焦循《毛詩補疏》探究</t>
  </si>
  <si>
    <t>逍遙遊吟稿</t>
  </si>
  <si>
    <t>佛家靜坐方法論(修訂本)</t>
  </si>
  <si>
    <t>《米諾篇》《費多篇》譯注</t>
  </si>
  <si>
    <t>自闖經濟學：25位創意工作者拿點子賺自由，教你將創意變事業</t>
  </si>
  <si>
    <t>3天搞懂財經資訊：看懂財經新聞、企業財報不求人，找出年年下蛋的金雞母！</t>
  </si>
  <si>
    <t>中國文字淺談</t>
  </si>
  <si>
    <t>清代史事與人物</t>
  </si>
  <si>
    <t>現代美學</t>
  </si>
  <si>
    <t>認識沙特</t>
  </si>
  <si>
    <t>遠颺的風華─在北美涵泳中華文化的精采人物</t>
  </si>
  <si>
    <t>戰爭與林旺</t>
  </si>
  <si>
    <t>放龜禪</t>
  </si>
  <si>
    <t>司馬遷的經濟史與經濟思想：中國的自由經濟主義者</t>
  </si>
  <si>
    <t>王雲五對青年談求學與生活</t>
  </si>
  <si>
    <t>北宋儒學</t>
  </si>
  <si>
    <t>台灣竹枝詞選集</t>
  </si>
  <si>
    <t>君主論</t>
  </si>
  <si>
    <t>手機與西門慶</t>
  </si>
  <si>
    <t>回到七○年代：七○年代的文藝風</t>
  </si>
  <si>
    <t>回到五○年代：五○年代的克難生活</t>
  </si>
  <si>
    <t>回到六○年代</t>
  </si>
  <si>
    <t>回到八○年代：八○年代的流金歲月</t>
  </si>
  <si>
    <t>常玉新詩</t>
  </si>
  <si>
    <t>先有爛點子，才有好點子：活用A×B＝C無敵公式，培養頂尖創意術！</t>
  </si>
  <si>
    <t>裝個日本人：這77句日語就夠了（1MP3）</t>
  </si>
  <si>
    <t>用手帳偷看日本人的一年：翻開生活日語！（1MP3）</t>
  </si>
  <si>
    <t>他是她的一場宿命：一個香港警察浪跡台灣之旅</t>
  </si>
  <si>
    <t>半生戎馬一世情</t>
  </si>
  <si>
    <t>巴黎夢，夢白日</t>
  </si>
  <si>
    <t>吊功法：腎等各類慢性病症的終極運動法</t>
  </si>
  <si>
    <t>聽，文化：台灣取樣音源與文化保存的第一本書</t>
  </si>
  <si>
    <t>流雲集 Drifting Clouds</t>
  </si>
  <si>
    <t>人生中的幸福小徑</t>
  </si>
  <si>
    <t>心的力量──遇見暖心菩薩</t>
  </si>
  <si>
    <t>股票期貨好賺錢（選讀本）</t>
  </si>
  <si>
    <t>店長公神奇經營寶典：原來做生意這樣簡單</t>
  </si>
  <si>
    <t>跨越過百年天擇  優活自體DNA</t>
  </si>
  <si>
    <t>淨化?還原</t>
  </si>
  <si>
    <t>琉璃道香</t>
  </si>
  <si>
    <t>落雁問天干</t>
  </si>
  <si>
    <t>那一年我在西非</t>
  </si>
  <si>
    <t>草木有情</t>
  </si>
  <si>
    <t>摸日子</t>
  </si>
  <si>
    <t>半夏</t>
  </si>
  <si>
    <t>Apple TV好好玩-蘋果達人暗藏的Apple TV進擊攻略</t>
  </si>
  <si>
    <t>鍵盤先生-沒有最懶，只有更懶的200暗黑鍵盤操控力</t>
  </si>
  <si>
    <t>EVERNOTE最強活用術：你Never Know的147個實用筆記</t>
  </si>
  <si>
    <t>培養與鍛鍊程式設計的邏輯腦：程式設計大賽的解題策略基礎入門(第二版)</t>
  </si>
  <si>
    <t>水滴架站什麼都賣-用Drupal打造我的網路商城</t>
  </si>
  <si>
    <t>[準時下班秘笈]超實用！公務員EXCEL省時秘技108招</t>
  </si>
  <si>
    <t>化學：看不見的大變化</t>
  </si>
  <si>
    <t>愛因斯坦是間諜嗎</t>
  </si>
  <si>
    <t>鳴翼歌石：（被）精神病詩人黃弋石詩集</t>
  </si>
  <si>
    <t>黑貓白貓集</t>
  </si>
  <si>
    <t>塵爆卅日</t>
  </si>
  <si>
    <t>種子銀行：金融業的大未來</t>
  </si>
  <si>
    <t>掘金紀</t>
  </si>
  <si>
    <t>小中尉</t>
  </si>
  <si>
    <t>小寂寞</t>
  </si>
  <si>
    <t>黃小艾（A New York Memo）</t>
  </si>
  <si>
    <t>和尚理髮店</t>
  </si>
  <si>
    <t>度拜之夜眼</t>
  </si>
  <si>
    <t>紅狐</t>
  </si>
  <si>
    <t>鱷魚愛上長頸鹿</t>
  </si>
  <si>
    <t>鱷魚愛上長頸鹿2:搬過來搬過去</t>
  </si>
  <si>
    <t>鱷魚愛上長頸鹿3: 有你真好</t>
  </si>
  <si>
    <t>鱷魚愛上長頸鹿4: 勇敢的一家人</t>
  </si>
  <si>
    <t>鱷魚愛上長頸鹿5:好忙好忙的聖誕節</t>
  </si>
  <si>
    <t>物競天擇：穹型都市篇（上）</t>
  </si>
  <si>
    <t>物競天擇：穹型都市篇（下）</t>
  </si>
  <si>
    <t>大溪地之鳶</t>
  </si>
  <si>
    <t>等待天明</t>
  </si>
  <si>
    <t>實習醫師鬥格</t>
  </si>
  <si>
    <t>藍色車頭的發財車</t>
  </si>
  <si>
    <t>物競天擇：穹型都市篇（中）</t>
  </si>
  <si>
    <t>擊退乳癌：治療乳癌的方法及乳房重建後的自我照護</t>
  </si>
  <si>
    <t>大悟自在?步佛足跡（上）</t>
  </si>
  <si>
    <t>大悟自在?步佛足跡（下）</t>
  </si>
  <si>
    <t>來自宇宙的訊息</t>
  </si>
  <si>
    <t>未寄出的信簡</t>
  </si>
  <si>
    <t>趁我仲記得</t>
  </si>
  <si>
    <t>找回專注力：成人ADHD全方位自助手冊</t>
  </si>
  <si>
    <t>跟孩子更親近：親子關係的淬煉與成長</t>
  </si>
  <si>
    <t>26：當福爾摩莎變成「輻爾謀殺」……</t>
  </si>
  <si>
    <t>禪門</t>
  </si>
  <si>
    <t>禪的智慧——與聖嚴法師心靈對話</t>
  </si>
  <si>
    <t>無法之法——聖嚴法師默照禪法旨要</t>
  </si>
  <si>
    <t>虛空粉碎——聖嚴法師話頭禪法旨要</t>
  </si>
  <si>
    <t>中小企業活用財務報表－提升經營管理績效</t>
  </si>
  <si>
    <t>做自己的伯樂－職場問題自己搞定</t>
  </si>
  <si>
    <t>大陸企業徵信實務</t>
  </si>
  <si>
    <t>中小企業稅務管理</t>
  </si>
  <si>
    <t>企業管理利器－中小企業預算編製實務</t>
  </si>
  <si>
    <t>中小企業必備法律常識</t>
  </si>
  <si>
    <t>扳動轉轍器前的思考</t>
  </si>
  <si>
    <t>私人銀行與高資產顧問的第一本書</t>
  </si>
  <si>
    <t>中小企業財會贏戰手冊</t>
  </si>
  <si>
    <t>中小企業主對財務會計應有之認識</t>
  </si>
  <si>
    <t>王者投資，世代獲利：用邏輯打造億萬人生</t>
  </si>
  <si>
    <t>玄學理財術-理財觀念與運勢推算</t>
  </si>
  <si>
    <t>金融業的新3C時代</t>
  </si>
  <si>
    <t>創新行銷與魅力品質－完整解構熱銷產品的行銷奧妙</t>
  </si>
  <si>
    <t>買單的藝術- 提升金融職場力的30個技巧</t>
  </si>
  <si>
    <t>又來搞飛機：暴坊機長瘋狂詹姆士東洋戰記</t>
  </si>
  <si>
    <t>給我搞飛機：型男機長瘋狂詹姆士飛行日記</t>
  </si>
  <si>
    <t>1雙3萬塊的健康鞋，如何賣出去？：51個套公式好創意， AKB48、Canon、亨氏番茄醬，熱銷大解密！</t>
  </si>
  <si>
    <t>5分鐘講完的說服話術筆記本：害羞內向，也能成為頂尖業務員的說話公式</t>
  </si>
  <si>
    <t>哈佛商學院教我的30歲就定位成功術：公司留你、同業挖角，60個幫自己「增值」的工作提示大公開！</t>
  </si>
  <si>
    <t>會帶人的主管才知道問話的技術：不用帶人，部屬會自動成長的62句關鍵話</t>
  </si>
  <si>
    <t>唐太宗領導學：從《貞觀政要》的君臣對話，一窺卓越領導者的核心價值，以盛世為師</t>
  </si>
  <si>
    <t>創世記精意新探</t>
  </si>
  <si>
    <t>天使來敲門──臺大醫院媽媽教室祕笈（增訂版）</t>
  </si>
  <si>
    <t>解碼腎臟病──臺大醫院腎臟教室秘笈</t>
  </si>
  <si>
    <t>寶貝肝臟．人生變不同</t>
  </si>
  <si>
    <t>寶貝女人?微小的追求──臺大醫院婦女微創手術專書</t>
  </si>
  <si>
    <t>中國現代小說的風貌（增訂版）</t>
  </si>
  <si>
    <t>女人20?40?60——健康動起來</t>
  </si>
  <si>
    <t>臺大醫院之品質與病人安全新思維</t>
  </si>
  <si>
    <t>東亞易學史論──《周易》在日韓越琉的傳播與影響</t>
  </si>
  <si>
    <t>漂浪的小羊</t>
  </si>
  <si>
    <t>伊瑞葛來──堅持性別差異的哲學</t>
  </si>
  <si>
    <t>愛情裡，你是什麼模樣？</t>
  </si>
  <si>
    <t>暗示療法的奇蹟：一種喚醒你內在身心療癒的力量，效果非常驚人！</t>
  </si>
  <si>
    <t>癌症大震撼！德國名醫要救你的高治癒率全身療法找腫瘤科醫師前你應該要知道的另一條生路</t>
  </si>
  <si>
    <t>夢想沒實現？因為你不懂老派熱血的祕密；150年永不失落的追夢經典，多1%熱血活出像樣的人生</t>
  </si>
  <si>
    <t>印度漂鳥：印度說故事大師-普列姆昌德的天上人間</t>
  </si>
  <si>
    <t>血管老化，當然會中風：5種食物，7招保健操，血管變年輕，血壓一定會下降！</t>
  </si>
  <si>
    <t>東亞傳統與現代哲學中的自我與個人</t>
  </si>
  <si>
    <t>電光影?斬春風──武士道分流與滲透的新詮釋</t>
  </si>
  <si>
    <t>西田幾多郎──跨文化視野下的日本哲學</t>
  </si>
  <si>
    <t>東亞視域中的「中華」意識</t>
  </si>
  <si>
    <t>基督宗教與東亞儒學的對話──以信仰與道德的分際為中心</t>
  </si>
  <si>
    <t>武士刀與柳葉刀──日本西洋醫學的形成與擴散</t>
  </si>
  <si>
    <t>一次就好，讓我陪妳去看天涯海角</t>
  </si>
  <si>
    <t>小丑之花：太宰治《人間失格》創作原點</t>
  </si>
  <si>
    <t>離人：太宰治的人生絮語</t>
  </si>
  <si>
    <t>小王子：哲學飛行家的寂寞情書【附小王子經典愛情語錄卡│全彩插圖精裝版】</t>
  </si>
  <si>
    <t>力抗命運叩門聲的英雄：貝多芬書信選</t>
  </si>
  <si>
    <t>山不轉，我轉！：花媽反轉亞斯的厚帽子</t>
  </si>
  <si>
    <t>育兒顧問到你家：與孩子和好的幸福</t>
  </si>
  <si>
    <t>童年會傷人</t>
  </si>
  <si>
    <t>簡單，也是一種哲學</t>
  </si>
  <si>
    <t>基改世代──基因改造的發展、爭議與規範</t>
  </si>
  <si>
    <t>民初時期的閻錫山民國元年至十六年</t>
  </si>
  <si>
    <t>全球化時代的王道文化、社會創新與永續發展</t>
  </si>
  <si>
    <t>說苑補正</t>
  </si>
  <si>
    <t>十八、十九世紀蘇州城的新興工商業團體</t>
  </si>
  <si>
    <t>中國古代死亡觀之探究</t>
  </si>
  <si>
    <t>目連救母故事之演進及其有關文學之研究</t>
  </si>
  <si>
    <t>南宋高宗朝變亂之研究</t>
  </si>
  <si>
    <t>南管音樂體制及歷史初探</t>
  </si>
  <si>
    <t>韋伯論中國──《中國的宗教》初探</t>
  </si>
  <si>
    <t>無善無惡的理想道德主義</t>
  </si>
  <si>
    <t>臺灣漢人武裝抗日史研究（一八九五?一九O二）</t>
  </si>
  <si>
    <t>邁涅克的國家觀念</t>
  </si>
  <si>
    <t>近世日本儒禮實踐的研究──以儒家知識人對《朱子家禮》的思想實踐為中心</t>
  </si>
  <si>
    <t>國立臺灣大學2007永續校園白皮書</t>
  </si>
  <si>
    <t>臺大一號館的小巨人──謝煥儒老師紀念文集</t>
  </si>
  <si>
    <t>毛公鼎是怎麼到博物館？</t>
  </si>
  <si>
    <t>宋代科舉社會</t>
  </si>
  <si>
    <t>透過案例演練學習BIM：基礎篇（增訂一版）</t>
  </si>
  <si>
    <t>中國教育史</t>
  </si>
  <si>
    <t>中華文化的發展</t>
  </si>
  <si>
    <t>歷史、醫療與社會</t>
  </si>
  <si>
    <t>歷史知識與歷史思考</t>
  </si>
  <si>
    <t>2015世界人文學科研究概況報告</t>
  </si>
  <si>
    <t>大學通識教育探索──臺灣經驗與啟示</t>
  </si>
  <si>
    <t>全球化時代大學通識教育的新挑戰</t>
  </si>
  <si>
    <t>轉型中的大學通識教育──理念、現況與展望</t>
  </si>
  <si>
    <t>中國大陸技術追趕與產業發展</t>
  </si>
  <si>
    <t>宇宙起源</t>
  </si>
  <si>
    <t>星空協奏曲</t>
  </si>
  <si>
    <t>閒話腦神經科學──普羅大眾漫遊腦科學殿堂的敲門磚</t>
  </si>
  <si>
    <t>臺灣高等教育發展的方向</t>
  </si>
  <si>
    <t>邁向頂尖──大學的辦學策略與方法</t>
  </si>
  <si>
    <t>學術自主與控管之間──臺灣人文與社會科學的學術專業化</t>
  </si>
  <si>
    <t>微積分先修</t>
  </si>
  <si>
    <t>兒童情緒療癒繪本解題書目</t>
  </si>
  <si>
    <t>午夜之喑</t>
  </si>
  <si>
    <t>快樂3法則：停下、坐下、放下──充滿正面能量的52個生活故事</t>
  </si>
  <si>
    <t>深夜的人</t>
  </si>
  <si>
    <t>雨傘懷孕</t>
  </si>
  <si>
    <t>剎那如何是神－－曾魂詩集</t>
  </si>
  <si>
    <t>哎喲！這具屍體只有六十分－－不思議世界</t>
  </si>
  <si>
    <t>從現代到後現代的自我追尋：夏目漱石與村上春樹的比較研究</t>
  </si>
  <si>
    <t>字母LETTER：駱以軍專輯</t>
  </si>
  <si>
    <t>字母LETTER：陳雪專輯</t>
  </si>
  <si>
    <t>父母等恩──《孝慈錄》與明代母服的理念及其實踐</t>
  </si>
  <si>
    <t>文學動起來──一個應時文創的新藍圖</t>
  </si>
  <si>
    <t>這還不是早晨──張耳散文詩集</t>
  </si>
  <si>
    <t>不如讀莊子──教你如何活得自由的寓言</t>
  </si>
  <si>
    <t>孤獨馬騮</t>
  </si>
  <si>
    <t>客家老娘</t>
  </si>
  <si>
    <t>整腸健胃：中西醫聯手顧腸胃</t>
  </si>
  <si>
    <t>寂寞涮涮鍋</t>
  </si>
  <si>
    <t>生命佇留的，城與城──楊淇竹詩集</t>
  </si>
  <si>
    <t>面具──陳秀珍詩集</t>
  </si>
  <si>
    <t>遺忘──林鷺詩集</t>
  </si>
  <si>
    <t>心悶──?妙沂詩集</t>
  </si>
  <si>
    <t>台北翅膀──秀實詩集</t>
  </si>
  <si>
    <t>燈籠花──利玉芳詩集</t>
  </si>
  <si>
    <t>生活中的火金星──謝碧修詩集</t>
  </si>
  <si>
    <t>謎．事件簿──李若鶯詩集</t>
  </si>
  <si>
    <t>流行背後的秘密──中國現代服裝的文化內涵</t>
  </si>
  <si>
    <t>關鍵外交年代──孫運璿英文顧問的外交進擊</t>
  </si>
  <si>
    <t>會計人的Excel VBA小教室</t>
  </si>
  <si>
    <t>就這樣愛上iPhone X / 8 / 8 Plus / iPad與iOS 11：果粉輕鬆玩透必備250技</t>
  </si>
  <si>
    <t>穆斯林的彩虹－－馬德俊長詩</t>
  </si>
  <si>
    <t>聖誕小公公</t>
  </si>
  <si>
    <t xml:space="preserve">歡迎光臨靈魂交易所 </t>
  </si>
  <si>
    <t>茶道：茶碗中的人心、哲思、日本美學(茶之書 新譯本)</t>
  </si>
  <si>
    <t>業餘超人：大戰機甲劫匪</t>
  </si>
  <si>
    <t>業餘超人：搶救笨蛋劇組</t>
  </si>
  <si>
    <t>夏有喬木雅望天堂1</t>
  </si>
  <si>
    <t>夏有喬木雅望天堂2</t>
  </si>
  <si>
    <t>夏有喬木雅望天堂3</t>
  </si>
  <si>
    <t>再見寒生</t>
  </si>
  <si>
    <t>極品萌衛</t>
  </si>
  <si>
    <t>住在時光裡的第七顆星</t>
  </si>
  <si>
    <t>紫錐花問與答寶典</t>
  </si>
  <si>
    <t>New Type新人類</t>
  </si>
  <si>
    <t>X銀行搶劫案</t>
  </si>
  <si>
    <t>一曲帝王歌罷，多少淒淒艾艾</t>
  </si>
  <si>
    <t>刀名多情</t>
  </si>
  <si>
    <t>上海灘三貴婦</t>
  </si>
  <si>
    <t>千程如夢</t>
  </si>
  <si>
    <t>女兒國傳奇</t>
  </si>
  <si>
    <t>小律師辦案記</t>
  </si>
  <si>
    <t>昨日痛苦變成麥</t>
  </si>
  <si>
    <t>松窗絮語：藍晶詩集</t>
  </si>
  <si>
    <t>林中小憩：席亞兵詩選</t>
  </si>
  <si>
    <t>破繭而出：開啟新生命的五個途徑</t>
  </si>
  <si>
    <t>迎向明天的幸福劇本：練習擁抱生命，愛自己也愛別人</t>
  </si>
  <si>
    <t>面對群山而朗誦：森子詩選</t>
  </si>
  <si>
    <t>鏡中：張棗詩選</t>
  </si>
  <si>
    <t>養鶴問題：陳先發詩選</t>
  </si>
  <si>
    <t>陽光照在需要它的地方：宇向詩選</t>
  </si>
  <si>
    <t>邊境巡航：馬祖印象座標</t>
  </si>
  <si>
    <t>語言的軀體：四川五君詩歌論</t>
  </si>
  <si>
    <t>五十弦：夏菁自選詩集</t>
  </si>
  <si>
    <t>中國現代文學制度研究</t>
  </si>
  <si>
    <t>火花旅館：啞石詩選</t>
  </si>
  <si>
    <t>風過松濤與麥浪：台港愛情詩精粹</t>
  </si>
  <si>
    <t>野獸花：朱天詩集</t>
  </si>
  <si>
    <t>1分鐘超強記憶法：超過130萬人見證，證照檢定、大小考試、職場進修通通搞定！</t>
  </si>
  <si>
    <t>聖摩爾的黃昏：胡爾泰詩集</t>
  </si>
  <si>
    <t>隔夜有雨：王厚森詩集</t>
  </si>
  <si>
    <t>韓國名詩人金素月詩選集</t>
  </si>
  <si>
    <t>不知道會被笑的66個禮俗禁忌</t>
  </si>
  <si>
    <t>王光祈帶你看清末民初外交史料──《李鴻章遊俄紀事》與《美國與滿洲問題》合刊</t>
  </si>
  <si>
    <t>少年諸葛亮</t>
  </si>
  <si>
    <t>精選四十個中學生必讀的愛的故事</t>
  </si>
  <si>
    <t>川上流雲──中國文化名人瑣記</t>
  </si>
  <si>
    <t>大拋錨？！中國號超級拼裝巴士駛向何方？</t>
  </si>
  <si>
    <t>台灣是誰的？</t>
  </si>
  <si>
    <t>2014文物拍賣大典 I：瓷器編</t>
  </si>
  <si>
    <t>2014文物拍賣大典 II：高古陶 高古銅 雕塑 家具 鼻煙壺</t>
  </si>
  <si>
    <t>2014文物拍賣大典 III：玉器編</t>
  </si>
  <si>
    <t>2014文物拍賣大典 IV：雜項編</t>
  </si>
  <si>
    <t>2014亞洲現代與當代藝術拍賣大典 I：華人編（上）</t>
  </si>
  <si>
    <t>2014亞洲現代與當代藝術拍賣大典 II：華人編（下）</t>
  </si>
  <si>
    <t>2014亞洲現代與當代藝術拍賣大典 III：亞洲編</t>
  </si>
  <si>
    <t>2014書畫拍賣大典 I：中國繪畫編（上）</t>
  </si>
  <si>
    <t>2014書畫拍賣大典 II：中國繪畫編（下）</t>
  </si>
  <si>
    <t>2014書畫拍賣大典 III：中國書法 古籍善本</t>
  </si>
  <si>
    <t>2015文物拍賣大典 I：瓷器編</t>
  </si>
  <si>
    <t>2015文物拍賣大典 II：高古陶 高古銅 雕塑 家具 鼻煙壺</t>
  </si>
  <si>
    <t>2015文物拍賣大典 III：玉器編</t>
  </si>
  <si>
    <t>2015文物拍賣大典 IV：雜項編</t>
  </si>
  <si>
    <t>2015亞洲現代與當代藝術拍賣大典 I：華人現代藝術編</t>
  </si>
  <si>
    <t>2015亞洲現代與當代藝術拍賣大典 II：華人當代藝術編</t>
  </si>
  <si>
    <t>2015亞洲現代與當代藝術拍賣大典 III：亞洲編</t>
  </si>
  <si>
    <t>2015書畫拍賣大典 I：中國古代書畫</t>
  </si>
  <si>
    <t>2015書畫拍賣大典 II：中國近現代書畫（上）</t>
  </si>
  <si>
    <t>2015書畫拍賣大典 III：中國近現代書畫（下）</t>
  </si>
  <si>
    <t>2016文物拍賣大典 I：瓷器編</t>
  </si>
  <si>
    <t>2016文物拍賣大典 II：高古陶瓷 銅器 雕塑 家具 鼻煙壺</t>
  </si>
  <si>
    <t>2016文物拍賣大典 III：玉器編</t>
  </si>
  <si>
    <t>2016文物拍賣大典 IV：雜項編</t>
  </si>
  <si>
    <t>2016亞洲現代與當代藝術拍賣大典 I：華人現代藝術編</t>
  </si>
  <si>
    <t>2016亞洲現代與當代藝術拍賣大典 II：華人當代藝術編</t>
  </si>
  <si>
    <t>2016亞洲現代與當代藝術拍賣大典 III：亞洲編</t>
  </si>
  <si>
    <t>2016書畫拍賣大典 I：中國古代書畫編</t>
  </si>
  <si>
    <t>2016書畫拍賣大典 II：中國近現代書畫編</t>
  </si>
  <si>
    <t>2016書畫拍賣大典 III：中國當代書畫編</t>
  </si>
  <si>
    <t>中國人的烏托邦之夢：新村主義在中國的傳播及發展</t>
  </si>
  <si>
    <t>誰說弱國無外交：四○到八○年代台灣外交奮擊</t>
  </si>
  <si>
    <t>把英文文法老師帶回家 初級</t>
  </si>
  <si>
    <t>求職成功祕訣：如何快速學好求職應徵必備要件</t>
  </si>
  <si>
    <t>俄語發音入門</t>
  </si>
  <si>
    <t>這個英文字的由來？：英文字源趣談</t>
  </si>
  <si>
    <t>超easy俄國話初學者應急速成</t>
  </si>
  <si>
    <t>中國古代民間笑話精選</t>
  </si>
  <si>
    <t>小心！肝：全方位保肝愛肝指南</t>
  </si>
  <si>
    <t>開悟日記：通往終極實相的旅程紀錄</t>
  </si>
  <si>
    <t>靈性歧路：揭露新時代靈修華麗糖衣下的誤用與陷阱</t>
  </si>
  <si>
    <t>聰明擁有說服力：卡內基公眾表達關鍵技巧</t>
  </si>
  <si>
    <t>企業倫理與企業社會責任</t>
  </si>
  <si>
    <t>聖嚴法師教觀音法門</t>
  </si>
  <si>
    <t>聖嚴法師教話頭禪</t>
  </si>
  <si>
    <t>心?光明遠大：念念清淨，遍照光明；步步踏實，前程遠大。</t>
  </si>
  <si>
    <t>動靜皆自在（新編二版）</t>
  </si>
  <si>
    <t>學佛知津（第3版）</t>
  </si>
  <si>
    <t>禪鑰（第3版）</t>
  </si>
  <si>
    <t>聖者的故事（第3版）</t>
  </si>
  <si>
    <t>用LINE、FB賺大錢！：第一次經營品牌就上手</t>
  </si>
  <si>
    <t>速寫當代美國詩壇：詩人的訪談及朗讀</t>
  </si>
  <si>
    <t>向高牆說不</t>
  </si>
  <si>
    <t>最新圖解針灸組合穴位</t>
  </si>
  <si>
    <t>教出孩子的生存力：大前研一給父母的24個教養忠告</t>
  </si>
  <si>
    <t>泰雅記憶：比令?亞布紀錄片中的原住民影像</t>
  </si>
  <si>
    <t>全國常見藥品12：肌肉、骨骼用藥，耳及其他用藥</t>
  </si>
  <si>
    <t>第一次創業就上手：微型創業全方位教戰守則</t>
  </si>
  <si>
    <t>純淨．手工皂：愛蝶的生活提案</t>
  </si>
  <si>
    <t>制敵機先：中國古代諜報事件分析</t>
  </si>
  <si>
    <t>一個女生走看巴爾幹：馬其頓、科索沃、阿爾巴尼亞</t>
  </si>
  <si>
    <t>LQ：小籠包科管博士教你人生逆轉勝</t>
  </si>
  <si>
    <t>少年阿雄與愛跑豬：畫家邱茂雄的啟蒙傳奇</t>
  </si>
  <si>
    <t>比起昨天更喜歡</t>
  </si>
  <si>
    <t>小說之道：小說藝術的哲學思考</t>
  </si>
  <si>
    <t>攝影的絮語</t>
  </si>
  <si>
    <t>文學、帝國與醫學想像</t>
  </si>
  <si>
    <t>不知漢齋</t>
  </si>
  <si>
    <t>哲學．符號．敘事</t>
  </si>
  <si>
    <t>她的傳統：華裔美國女性文學</t>
  </si>
  <si>
    <t>清代陳季同《學賈吟》手稿校注</t>
  </si>
  <si>
    <t>說話有自信，老闆、朋友都挺你：被主管讚賞、朋友信任、客戶買單的100個「自信說話術」【修訂版】</t>
  </si>
  <si>
    <t>驚人的超慢跑瘦身法：「燃燒熱量」是走路2倍，連「運動白痴」都會愛上的運動！（修訂版）</t>
  </si>
  <si>
    <t>臨場說話的技術：年收3千萬，日本人氣講師親自傳授33個「急智溝通術」，讓對方啞口無言、鼓掌叫好！</t>
  </si>
  <si>
    <t>不怕青春太疼痛，只怕青春沒來過</t>
  </si>
  <si>
    <t>瑞秋．卡森：以筆開創環保新天地的?士</t>
  </si>
  <si>
    <t>影像與差異：視覺文化研究與政治</t>
  </si>
  <si>
    <t>一位年輕藝術家的畫像：江凌青得獎文集</t>
  </si>
  <si>
    <t>圖像敘事研究文集</t>
  </si>
  <si>
    <t>芬尼根守靈：墜生夢始記（卷一：1-2章）（中英對照）</t>
  </si>
  <si>
    <t>英語教學的文學觀點</t>
  </si>
  <si>
    <t>所有動人的故事：文學閱讀與批評</t>
  </si>
  <si>
    <t>附魔、疾病、不死生命</t>
  </si>
  <si>
    <t xml:space="preserve">7天瘦肚子的神奇蔬果汁：每天賣力運動，不如早餐喝果汁，3天一定瘦！90道「高酵特調」果汁食譜大公開 </t>
  </si>
  <si>
    <t xml:space="preserve">7天瘦肚子2【最強版】！「早上喝果汁＋晚上喝湯」減肥法：86道強力燃脂配方大公開，全球30萬人見證的「果汁瘦身奇蹟」，早晚喝，2天速甩3kg！ </t>
  </si>
  <si>
    <t xml:space="preserve">一個動作治好腰痛！：疾病開始於「腰」與「臀」！連名醫都治不好的腰痛，只要3分鐘就能自己治好！ </t>
  </si>
  <si>
    <t>132種超簡單的親子畫畫BOOK：手殘爸媽也會畫，輕鬆教出愛塗鴨的小孩</t>
  </si>
  <si>
    <t>紙上銀幕：民初的影戲小說</t>
  </si>
  <si>
    <t>萬疊春山一寸心：古典詩詞論稿</t>
  </si>
  <si>
    <t>新詩新探索</t>
  </si>
  <si>
    <t>詩及其象徵</t>
  </si>
  <si>
    <t>向孔子學做人：現代人必修的七堂課</t>
  </si>
  <si>
    <t>偉大經濟學家熊彼德</t>
  </si>
  <si>
    <t>閱人有術：紫微的工作智慧</t>
  </si>
  <si>
    <t>愛情有方：紫微的生活智慧</t>
  </si>
  <si>
    <t>歡迎來到「魔物之森」便利商店(05)：新角色（？）聖誕少女小伊登場！</t>
  </si>
  <si>
    <t xml:space="preserve">我的三山五嶽 </t>
  </si>
  <si>
    <t>鐵人教育夢</t>
  </si>
  <si>
    <t>餐桌上的宋朝</t>
  </si>
  <si>
    <t>https://reading.udn.com/libnew/Redirect.jsp?T_ID=1407249&amp;U_ID=kmu</t>
  </si>
  <si>
    <t>https://reading.udn.com/libnew/Redirect.jsp?T_ID=1407248&amp;U_ID=kmu</t>
  </si>
  <si>
    <t>https://reading.udn.com/libnew/Redirect.jsp?T_ID=1407236&amp;U_ID=kmu</t>
  </si>
  <si>
    <t>https://reading.udn.com/libnew/Redirect.jsp?T_ID=1407237&amp;U_ID=kmu</t>
  </si>
  <si>
    <t>https://reading.udn.com/libnew/Redirect.jsp?T_ID=1407238&amp;U_ID=kmu</t>
  </si>
  <si>
    <t>https://reading.udn.com/libnew/Redirect.jsp?T_ID=1407239&amp;U_ID=kmu</t>
  </si>
  <si>
    <t>https://reading.udn.com/libnew/Redirect.jsp?T_ID=1407240&amp;U_ID=kmu</t>
  </si>
  <si>
    <t>https://reading.udn.com/libnew/Redirect.jsp?T_ID=1407243&amp;U_ID=kmu</t>
  </si>
  <si>
    <t>https://reading.udn.com/libnew/Redirect.jsp?T_ID=1407241&amp;U_ID=kmu</t>
  </si>
  <si>
    <t>https://reading.udn.com/libnew/Redirect.jsp?T_ID=1407242&amp;U_ID=kmu</t>
  </si>
  <si>
    <t>https://reading.udn.com/libnew/Redirect.jsp?T_ID=1407244&amp;U_ID=kmu</t>
  </si>
  <si>
    <t>https://reading.udn.com/libnew/Redirect.jsp?T_ID=1407245&amp;U_ID=kmu</t>
  </si>
  <si>
    <t>https://reading.udn.com/libnew/Redirect.jsp?T_ID=1407246&amp;U_ID=kmu</t>
  </si>
  <si>
    <t>https://reading.udn.com/libnew/Redirect.jsp?T_ID=1407247&amp;U_ID=kmu</t>
  </si>
  <si>
    <t>https://reading.udn.com/libnew/Redirect.jsp?T_ID=1407147&amp;U_ID=kmu</t>
  </si>
  <si>
    <t>https://reading.udn.com/libnew/Redirect.jsp?T_ID=1407148&amp;U_ID=kmu</t>
  </si>
  <si>
    <t>https://reading.udn.com/libnew/Redirect.jsp?T_ID=1407149&amp;U_ID=kmu</t>
  </si>
  <si>
    <t>https://reading.udn.com/libnew/Redirect.jsp?T_ID=1407150&amp;U_ID=kmu</t>
  </si>
  <si>
    <t>https://reading.udn.com/libnew/Redirect.jsp?T_ID=1407151&amp;U_ID=kmu</t>
  </si>
  <si>
    <t>https://reading.udn.com/libnew/Redirect.jsp?T_ID=1407152&amp;U_ID=kmu</t>
  </si>
  <si>
    <t>https://reading.udn.com/libnew/Redirect.jsp?T_ID=1407154&amp;U_ID=kmu</t>
  </si>
  <si>
    <t>https://reading.udn.com/libnew/Redirect.jsp?T_ID=1407155&amp;U_ID=kmu</t>
  </si>
  <si>
    <t>https://reading.udn.com/libnew/Redirect.jsp?T_ID=1407173&amp;U_ID=kmu</t>
  </si>
  <si>
    <t>https://reading.udn.com/libnew/Redirect.jsp?T_ID=1407158&amp;U_ID=kmu</t>
  </si>
  <si>
    <t>https://reading.udn.com/libnew/Redirect.jsp?T_ID=1407159&amp;U_ID=kmu</t>
  </si>
  <si>
    <t>https://reading.udn.com/libnew/Redirect.jsp?T_ID=1407160&amp;U_ID=kmu</t>
  </si>
  <si>
    <t>https://reading.udn.com/libnew/Redirect.jsp?T_ID=1407163&amp;U_ID=kmu</t>
  </si>
  <si>
    <t>https://reading.udn.com/libnew/Redirect.jsp?T_ID=1407164&amp;U_ID=kmu</t>
  </si>
  <si>
    <t>https://reading.udn.com/libnew/Redirect.jsp?T_ID=1407165&amp;U_ID=kmu</t>
  </si>
  <si>
    <t>https://reading.udn.com/libnew/Redirect.jsp?T_ID=1407166&amp;U_ID=kmu</t>
  </si>
  <si>
    <t>https://reading.udn.com/libnew/Redirect.jsp?T_ID=1407167&amp;U_ID=kmu</t>
  </si>
  <si>
    <t>https://reading.udn.com/libnew/Redirect.jsp?T_ID=1407168&amp;U_ID=kmu</t>
  </si>
  <si>
    <t>https://reading.udn.com/libnew/Redirect.jsp?T_ID=1407169&amp;U_ID=kmu</t>
  </si>
  <si>
    <t>https://reading.udn.com/libnew/Redirect.jsp?T_ID=1407170&amp;U_ID=kmu</t>
  </si>
  <si>
    <t>https://reading.udn.com/libnew/Redirect.jsp?T_ID=1407171&amp;U_ID=kmu</t>
  </si>
  <si>
    <t>https://reading.udn.com/libnew/Redirect.jsp?T_ID=1407172&amp;U_ID=kmu</t>
  </si>
  <si>
    <t>https://reading.udn.com/libnew/Redirect.jsp?T_ID=1407174&amp;U_ID=kmu</t>
  </si>
  <si>
    <t>https://reading.udn.com/libnew/Redirect.jsp?T_ID=1407153&amp;U_ID=kmu</t>
  </si>
  <si>
    <t>https://reading.udn.com/libnew/Redirect.jsp?T_ID=1407161&amp;U_ID=kmu</t>
  </si>
  <si>
    <t>https://reading.udn.com/libnew/Redirect.jsp?T_ID=1407162&amp;U_ID=kmu</t>
  </si>
  <si>
    <t>https://reading.udn.com/libnew/Redirect.jsp?T_ID=1407175&amp;U_ID=kmu</t>
  </si>
  <si>
    <t>https://reading.udn.com/libnew/Redirect.jsp?T_ID=1407176&amp;U_ID=kmu</t>
  </si>
  <si>
    <t>https://reading.udn.com/libnew/Redirect.jsp?T_ID=1407177&amp;U_ID=kmu</t>
  </si>
  <si>
    <t>https://reading.udn.com/libnew/Redirect.jsp?T_ID=1407178&amp;U_ID=kmu</t>
  </si>
  <si>
    <t>https://reading.udn.com/libnew/Redirect.jsp?T_ID=1407156&amp;U_ID=kmu</t>
  </si>
  <si>
    <t>https://reading.udn.com/libnew/Redirect.jsp?T_ID=1407157&amp;U_ID=kmu</t>
  </si>
  <si>
    <t>https://reading.udn.com/libnew/Redirect.jsp?T_ID=1407184&amp;U_ID=kmu</t>
  </si>
  <si>
    <t>https://reading.udn.com/libnew/Redirect.jsp?T_ID=1407185&amp;U_ID=kmu</t>
  </si>
  <si>
    <t>https://reading.udn.com/libnew/Redirect.jsp?T_ID=1407186&amp;U_ID=kmu</t>
  </si>
  <si>
    <t>https://reading.udn.com/libnew/Redirect.jsp?T_ID=1407187&amp;U_ID=kmu</t>
  </si>
  <si>
    <t>https://reading.udn.com/libnew/Redirect.jsp?T_ID=1407188&amp;U_ID=kmu</t>
  </si>
  <si>
    <t>https://reading.udn.com/libnew/Redirect.jsp?T_ID=1407189&amp;U_ID=kmu</t>
  </si>
  <si>
    <t>https://reading.udn.com/libnew/Redirect.jsp?T_ID=1407190&amp;U_ID=kmu</t>
  </si>
  <si>
    <t>https://reading.udn.com/libnew/Redirect.jsp?T_ID=1407191&amp;U_ID=kmu</t>
  </si>
  <si>
    <t>https://reading.udn.com/libnew/Redirect.jsp?T_ID=1407192&amp;U_ID=kmu</t>
  </si>
  <si>
    <t>https://reading.udn.com/libnew/Redirect.jsp?T_ID=1407179&amp;U_ID=kmu</t>
  </si>
  <si>
    <t>https://reading.udn.com/libnew/Redirect.jsp?T_ID=1407180&amp;U_ID=kmu</t>
  </si>
  <si>
    <t>https://reading.udn.com/libnew/Redirect.jsp?T_ID=1407181&amp;U_ID=kmu</t>
  </si>
  <si>
    <t>https://reading.udn.com/libnew/Redirect.jsp?T_ID=1407182&amp;U_ID=kmu</t>
  </si>
  <si>
    <t>https://reading.udn.com/libnew/Redirect.jsp?T_ID=1407183&amp;U_ID=kmu</t>
  </si>
  <si>
    <t>https://reading.udn.com/libnew/Redirect.jsp?T_ID=1407200&amp;U_ID=kmu</t>
  </si>
  <si>
    <t>https://reading.udn.com/libnew/Redirect.jsp?T_ID=1407202&amp;U_ID=kmu</t>
  </si>
  <si>
    <t>https://reading.udn.com/libnew/Redirect.jsp?T_ID=1407196&amp;U_ID=kmu</t>
  </si>
  <si>
    <t>https://reading.udn.com/libnew/Redirect.jsp?T_ID=1407197&amp;U_ID=kmu</t>
  </si>
  <si>
    <t>https://reading.udn.com/libnew/Redirect.jsp?T_ID=1407194&amp;U_ID=kmu</t>
  </si>
  <si>
    <t>https://reading.udn.com/libnew/Redirect.jsp?T_ID=1407193&amp;U_ID=kmu</t>
  </si>
  <si>
    <t>https://reading.udn.com/libnew/Redirect.jsp?T_ID=1407199&amp;U_ID=kmu</t>
  </si>
  <si>
    <t>https://reading.udn.com/libnew/Redirect.jsp?T_ID=1407201&amp;U_ID=kmu</t>
  </si>
  <si>
    <t>https://reading.udn.com/libnew/Redirect.jsp?T_ID=1407203&amp;U_ID=kmu</t>
  </si>
  <si>
    <t>https://reading.udn.com/libnew/Redirect.jsp?T_ID=1407198&amp;U_ID=kmu</t>
  </si>
  <si>
    <t>https://reading.udn.com/libnew/Redirect.jsp?T_ID=1407195&amp;U_ID=kmu</t>
  </si>
  <si>
    <t>https://reading.udn.com/libnew/Redirect.jsp?T_ID=1407204&amp;U_ID=kmu</t>
  </si>
  <si>
    <t>https://reading.udn.com/libnew/Redirect.jsp?T_ID=1407205&amp;U_ID=kmu</t>
  </si>
  <si>
    <t>https://reading.udn.com/libnew/Redirect.jsp?T_ID=1407206&amp;U_ID=kmu</t>
  </si>
  <si>
    <t>https://reading.udn.com/libnew/Redirect.jsp?T_ID=1407213&amp;U_ID=kmu</t>
  </si>
  <si>
    <t>https://reading.udn.com/libnew/Redirect.jsp?T_ID=1407214&amp;U_ID=kmu</t>
  </si>
  <si>
    <t>https://reading.udn.com/libnew/Redirect.jsp?T_ID=1407226&amp;U_ID=kmu</t>
  </si>
  <si>
    <t>https://reading.udn.com/libnew/Redirect.jsp?T_ID=1407222&amp;U_ID=kmu</t>
  </si>
  <si>
    <t>https://reading.udn.com/libnew/Redirect.jsp?T_ID=1407224&amp;U_ID=kmu</t>
  </si>
  <si>
    <t>https://reading.udn.com/libnew/Redirect.jsp?T_ID=1407223&amp;U_ID=kmu</t>
  </si>
  <si>
    <t>https://reading.udn.com/libnew/Redirect.jsp?T_ID=1407225&amp;U_ID=kmu</t>
  </si>
  <si>
    <t>https://reading.udn.com/libnew/Redirect.jsp?T_ID=1407221&amp;U_ID=kmu</t>
  </si>
  <si>
    <t>https://reading.udn.com/libnew/Redirect.jsp?T_ID=1407229&amp;U_ID=kmu</t>
  </si>
  <si>
    <t>https://reading.udn.com/libnew/Redirect.jsp?T_ID=1407230&amp;U_ID=kmu</t>
  </si>
  <si>
    <t>https://reading.udn.com/libnew/Redirect.jsp?T_ID=1407231&amp;U_ID=kmu</t>
  </si>
  <si>
    <t>https://reading.udn.com/libnew/Redirect.jsp?T_ID=1407232&amp;U_ID=kmu</t>
  </si>
  <si>
    <t>https://reading.udn.com/libnew/Redirect.jsp?T_ID=1407233&amp;U_ID=kmu</t>
  </si>
  <si>
    <t>https://reading.udn.com/libnew/Redirect.jsp?T_ID=1407234&amp;U_ID=kmu</t>
  </si>
  <si>
    <t>https://reading.udn.com/libnew/Redirect.jsp?T_ID=1407227&amp;U_ID=kmu</t>
  </si>
  <si>
    <t>https://reading.udn.com/libnew/Redirect.jsp?T_ID=1407228&amp;U_ID=kmu</t>
  </si>
  <si>
    <t>https://reading.udn.com/libnew/Redirect.jsp?T_ID=1407215&amp;U_ID=kmu</t>
  </si>
  <si>
    <t>https://reading.udn.com/libnew/Redirect.jsp?T_ID=1407211&amp;U_ID=kmu</t>
  </si>
  <si>
    <t>https://reading.udn.com/libnew/Redirect.jsp?T_ID=1407212&amp;U_ID=kmu</t>
  </si>
  <si>
    <t>https://reading.udn.com/libnew/Redirect.jsp?T_ID=1407207&amp;U_ID=kmu</t>
  </si>
  <si>
    <t>https://reading.udn.com/libnew/Redirect.jsp?T_ID=1407235&amp;U_ID=kmu</t>
  </si>
  <si>
    <t>https://reading.udn.com/libnew/Redirect.jsp?T_ID=1407219&amp;U_ID=kmu</t>
  </si>
  <si>
    <t>https://reading.udn.com/libnew/Redirect.jsp?T_ID=1407208&amp;U_ID=kmu</t>
  </si>
  <si>
    <t>https://reading.udn.com/libnew/Redirect.jsp?T_ID=1407209&amp;U_ID=kmu</t>
  </si>
  <si>
    <t>https://reading.udn.com/libnew/Redirect.jsp?T_ID=1407220&amp;U_ID=kmu</t>
  </si>
  <si>
    <t>https://reading.udn.com/libnew/Redirect.jsp?T_ID=1407210&amp;U_ID=kmu</t>
  </si>
  <si>
    <t>https://reading.udn.com/libnew/Redirect.jsp?T_ID=1407216&amp;U_ID=kmu</t>
  </si>
  <si>
    <t>https://reading.udn.com/libnew/Redirect.jsp?T_ID=1407217&amp;U_ID=kmu</t>
  </si>
  <si>
    <t>https://reading.udn.com/libnew/Redirect.jsp?T_ID=1407218&amp;U_ID=kmu</t>
  </si>
  <si>
    <t>https://reading.udn.com/libnew/Redirect.jsp?T_ID=1407250&amp;U_ID=kmu</t>
  </si>
  <si>
    <t>https://reading.udn.com/libnew/Redirect.jsp?T_ID=1407254&amp;U_ID=kmu</t>
  </si>
  <si>
    <t>https://reading.udn.com/libnew/Redirect.jsp?T_ID=1407258&amp;U_ID=kmu</t>
  </si>
  <si>
    <t>https://reading.udn.com/libnew/Redirect.jsp?T_ID=1407268&amp;U_ID=kmu</t>
  </si>
  <si>
    <t>https://reading.udn.com/libnew/Redirect.jsp?T_ID=1407269&amp;U_ID=kmu</t>
  </si>
  <si>
    <t>https://reading.udn.com/libnew/Redirect.jsp?T_ID=1407266&amp;U_ID=kmu</t>
  </si>
  <si>
    <t>https://reading.udn.com/libnew/Redirect.jsp?T_ID=1407261&amp;U_ID=kmu</t>
  </si>
  <si>
    <t>https://reading.udn.com/libnew/Redirect.jsp?T_ID=1407262&amp;U_ID=kmu</t>
  </si>
  <si>
    <t>https://reading.udn.com/libnew/Redirect.jsp?T_ID=1407263&amp;U_ID=kmu</t>
  </si>
  <si>
    <t>https://reading.udn.com/libnew/Redirect.jsp?T_ID=1407264&amp;U_ID=kmu</t>
  </si>
  <si>
    <t>https://reading.udn.com/libnew/Redirect.jsp?T_ID=1407273&amp;U_ID=kmu</t>
  </si>
  <si>
    <t>https://reading.udn.com/libnew/Redirect.jsp?T_ID=1407270&amp;U_ID=kmu</t>
  </si>
  <si>
    <t>https://reading.udn.com/libnew/Redirect.jsp?T_ID=1407271&amp;U_ID=kmu</t>
  </si>
  <si>
    <t>https://reading.udn.com/libnew/Redirect.jsp?T_ID=1407260&amp;U_ID=kmu</t>
  </si>
  <si>
    <t>https://reading.udn.com/libnew/Redirect.jsp?T_ID=1407255&amp;U_ID=kmu</t>
  </si>
  <si>
    <t>https://reading.udn.com/libnew/Redirect.jsp?T_ID=1407257&amp;U_ID=kmu</t>
  </si>
  <si>
    <t>https://reading.udn.com/libnew/Redirect.jsp?T_ID=1407267&amp;U_ID=kmu</t>
  </si>
  <si>
    <t>https://reading.udn.com/libnew/Redirect.jsp?T_ID=1407251&amp;U_ID=kmu</t>
  </si>
  <si>
    <t>https://reading.udn.com/libnew/Redirect.jsp?T_ID=1407272&amp;U_ID=kmu</t>
  </si>
  <si>
    <t>https://reading.udn.com/libnew/Redirect.jsp?T_ID=1407274&amp;U_ID=kmu</t>
  </si>
  <si>
    <t>https://reading.udn.com/libnew/Redirect.jsp?T_ID=1407252&amp;U_ID=kmu</t>
  </si>
  <si>
    <t>https://reading.udn.com/libnew/Redirect.jsp?T_ID=1407253&amp;U_ID=kmu</t>
  </si>
  <si>
    <t>https://reading.udn.com/libnew/Redirect.jsp?T_ID=1407265&amp;U_ID=kmu</t>
  </si>
  <si>
    <t>https://reading.udn.com/libnew/Redirect.jsp?T_ID=1407256&amp;U_ID=kmu</t>
  </si>
  <si>
    <t>https://reading.udn.com/libnew/Redirect.jsp?T_ID=1407259&amp;U_ID=kmu</t>
  </si>
  <si>
    <t>https://reading.udn.com/libnew/Redirect.jsp?T_ID=1407305&amp;U_ID=kmu</t>
  </si>
  <si>
    <t>https://reading.udn.com/libnew/Redirect.jsp?T_ID=1407306&amp;U_ID=kmu</t>
  </si>
  <si>
    <t>https://reading.udn.com/libnew/Redirect.jsp?T_ID=1407307&amp;U_ID=kmu</t>
  </si>
  <si>
    <t>https://reading.udn.com/libnew/Redirect.jsp?T_ID=1407308&amp;U_ID=kmu</t>
  </si>
  <si>
    <t>https://reading.udn.com/libnew/Redirect.jsp?T_ID=1407309&amp;U_ID=kmu</t>
  </si>
  <si>
    <t>https://reading.udn.com/libnew/Redirect.jsp?T_ID=1407310&amp;U_ID=kmu</t>
  </si>
  <si>
    <t>https://reading.udn.com/libnew/Redirect.jsp?T_ID=1407311&amp;U_ID=kmu</t>
  </si>
  <si>
    <t>https://reading.udn.com/libnew/Redirect.jsp?T_ID=1407289&amp;U_ID=kmu</t>
  </si>
  <si>
    <t>https://reading.udn.com/libnew/Redirect.jsp?T_ID=1407290&amp;U_ID=kmu</t>
  </si>
  <si>
    <t>https://reading.udn.com/libnew/Redirect.jsp?T_ID=1407286&amp;U_ID=kmu</t>
  </si>
  <si>
    <t>https://reading.udn.com/libnew/Redirect.jsp?T_ID=1407279&amp;U_ID=kmu</t>
  </si>
  <si>
    <t>https://reading.udn.com/libnew/Redirect.jsp?T_ID=1407280&amp;U_ID=kmu</t>
  </si>
  <si>
    <t>https://reading.udn.com/libnew/Redirect.jsp?T_ID=1407281&amp;U_ID=kmu</t>
  </si>
  <si>
    <t>https://reading.udn.com/libnew/Redirect.jsp?T_ID=1407282&amp;U_ID=kmu</t>
  </si>
  <si>
    <t>https://reading.udn.com/libnew/Redirect.jsp?T_ID=1407283&amp;U_ID=kmu</t>
  </si>
  <si>
    <t>https://reading.udn.com/libnew/Redirect.jsp?T_ID=1407284&amp;U_ID=kmu</t>
  </si>
  <si>
    <t>https://reading.udn.com/libnew/Redirect.jsp?T_ID=1407285&amp;U_ID=kmu</t>
  </si>
  <si>
    <t>https://reading.udn.com/libnew/Redirect.jsp?T_ID=1407287&amp;U_ID=kmu</t>
  </si>
  <si>
    <t>https://reading.udn.com/libnew/Redirect.jsp?T_ID=1407288&amp;U_ID=kmu</t>
  </si>
  <si>
    <t>https://reading.udn.com/libnew/Redirect.jsp?T_ID=1407302&amp;U_ID=kmu</t>
  </si>
  <si>
    <t>https://reading.udn.com/libnew/Redirect.jsp?T_ID=1407303&amp;U_ID=kmu</t>
  </si>
  <si>
    <t>https://reading.udn.com/libnew/Redirect.jsp?T_ID=1407304&amp;U_ID=kmu</t>
  </si>
  <si>
    <t>https://reading.udn.com/libnew/Redirect.jsp?T_ID=1407293&amp;U_ID=kmu</t>
  </si>
  <si>
    <t>https://reading.udn.com/libnew/Redirect.jsp?T_ID=1407294&amp;U_ID=kmu</t>
  </si>
  <si>
    <t>https://reading.udn.com/libnew/Redirect.jsp?T_ID=1407295&amp;U_ID=kmu</t>
  </si>
  <si>
    <t>https://reading.udn.com/libnew/Redirect.jsp?T_ID=1407296&amp;U_ID=kmu</t>
  </si>
  <si>
    <t>https://reading.udn.com/libnew/Redirect.jsp?T_ID=1407297&amp;U_ID=kmu</t>
  </si>
  <si>
    <t>https://reading.udn.com/libnew/Redirect.jsp?T_ID=1407298&amp;U_ID=kmu</t>
  </si>
  <si>
    <t>https://reading.udn.com/libnew/Redirect.jsp?T_ID=1407291&amp;U_ID=kmu</t>
  </si>
  <si>
    <t>https://reading.udn.com/libnew/Redirect.jsp?T_ID=1407292&amp;U_ID=kmu</t>
  </si>
  <si>
    <t>https://reading.udn.com/libnew/Redirect.jsp?T_ID=1407299&amp;U_ID=kmu</t>
  </si>
  <si>
    <t>https://reading.udn.com/libnew/Redirect.jsp?T_ID=1407300&amp;U_ID=kmu</t>
  </si>
  <si>
    <t>https://reading.udn.com/libnew/Redirect.jsp?T_ID=1407301&amp;U_ID=kmu</t>
  </si>
  <si>
    <t>https://reading.udn.com/libnew/Redirect.jsp?T_ID=1407337&amp;U_ID=kmu</t>
  </si>
  <si>
    <t>https://reading.udn.com/libnew/Redirect.jsp?T_ID=1407332&amp;U_ID=kmu</t>
  </si>
  <si>
    <t>https://reading.udn.com/libnew/Redirect.jsp?T_ID=1407333&amp;U_ID=kmu</t>
  </si>
  <si>
    <t>https://reading.udn.com/libnew/Redirect.jsp?T_ID=1407334&amp;U_ID=kmu</t>
  </si>
  <si>
    <t>https://reading.udn.com/libnew/Redirect.jsp?T_ID=1407335&amp;U_ID=kmu</t>
  </si>
  <si>
    <t>https://reading.udn.com/libnew/Redirect.jsp?T_ID=1407336&amp;U_ID=kmu</t>
  </si>
  <si>
    <t>https://reading.udn.com/libnew/Redirect.jsp?T_ID=1407331&amp;U_ID=kmu</t>
  </si>
  <si>
    <t>https://reading.udn.com/libnew/Redirect.jsp?T_ID=1407339&amp;U_ID=kmu</t>
  </si>
  <si>
    <t>https://reading.udn.com/libnew/Redirect.jsp?T_ID=1407312&amp;U_ID=kmu</t>
  </si>
  <si>
    <t>https://reading.udn.com/libnew/Redirect.jsp?T_ID=1407313&amp;U_ID=kmu</t>
  </si>
  <si>
    <t>https://reading.udn.com/libnew/Redirect.jsp?T_ID=1407320&amp;U_ID=kmu</t>
  </si>
  <si>
    <t>https://reading.udn.com/libnew/Redirect.jsp?T_ID=1407321&amp;U_ID=kmu</t>
  </si>
  <si>
    <t>https://reading.udn.com/libnew/Redirect.jsp?T_ID=1407323&amp;U_ID=kmu</t>
  </si>
  <si>
    <t>https://reading.udn.com/libnew/Redirect.jsp?T_ID=1407317&amp;U_ID=kmu</t>
  </si>
  <si>
    <t>https://reading.udn.com/libnew/Redirect.jsp?T_ID=1407338&amp;U_ID=kmu</t>
  </si>
  <si>
    <t>https://reading.udn.com/libnew/Redirect.jsp?T_ID=1407319&amp;U_ID=kmu</t>
  </si>
  <si>
    <t>https://reading.udn.com/libnew/Redirect.jsp?T_ID=1407322&amp;U_ID=kmu</t>
  </si>
  <si>
    <t>https://reading.udn.com/libnew/Redirect.jsp?T_ID=1407326&amp;U_ID=kmu</t>
  </si>
  <si>
    <t>https://reading.udn.com/libnew/Redirect.jsp?T_ID=1407325&amp;U_ID=kmu</t>
  </si>
  <si>
    <t>https://reading.udn.com/libnew/Redirect.jsp?T_ID=1407330&amp;U_ID=kmu</t>
  </si>
  <si>
    <t>https://reading.udn.com/libnew/Redirect.jsp?T_ID=1407316&amp;U_ID=kmu</t>
  </si>
  <si>
    <t>https://reading.udn.com/libnew/Redirect.jsp?T_ID=1407324&amp;U_ID=kmu</t>
  </si>
  <si>
    <t>https://reading.udn.com/libnew/Redirect.jsp?T_ID=1407327&amp;U_ID=kmu</t>
  </si>
  <si>
    <t>https://reading.udn.com/libnew/Redirect.jsp?T_ID=1407328&amp;U_ID=kmu</t>
  </si>
  <si>
    <t>https://reading.udn.com/libnew/Redirect.jsp?T_ID=1407314&amp;U_ID=kmu</t>
  </si>
  <si>
    <t>https://reading.udn.com/libnew/Redirect.jsp?T_ID=1407315&amp;U_ID=kmu</t>
  </si>
  <si>
    <t>https://reading.udn.com/libnew/Redirect.jsp?T_ID=1407318&amp;U_ID=kmu</t>
  </si>
  <si>
    <t>https://reading.udn.com/libnew/Redirect.jsp?T_ID=1407329&amp;U_ID=kmu</t>
  </si>
  <si>
    <t>https://reading.udn.com/libnew/Redirect.jsp?T_ID=1407340&amp;U_ID=kmu</t>
  </si>
  <si>
    <t>https://reading.udn.com/libnew/Redirect.jsp?T_ID=1407341&amp;U_ID=kmu</t>
  </si>
  <si>
    <t>https://reading.udn.com/libnew/Redirect.jsp?T_ID=1407342&amp;U_ID=kmu</t>
  </si>
  <si>
    <t>https://reading.udn.com/libnew/Redirect.jsp?T_ID=1407343&amp;U_ID=kmu</t>
  </si>
  <si>
    <t>https://reading.udn.com/libnew/Redirect.jsp?T_ID=1407344&amp;U_ID=kmu</t>
  </si>
  <si>
    <t>https://reading.udn.com/libnew/Redirect.jsp?T_ID=1407345&amp;U_ID=kmu</t>
  </si>
  <si>
    <t>https://reading.udn.com/libnew/Redirect.jsp?T_ID=1407346&amp;U_ID=kmu</t>
  </si>
  <si>
    <t>https://reading.udn.com/libnew/Redirect.jsp?T_ID=1407347&amp;U_ID=kmu</t>
  </si>
  <si>
    <t>https://reading.udn.com/libnew/Redirect.jsp?T_ID=1407106&amp;U_ID=kmu</t>
  </si>
  <si>
    <t>https://reading.udn.com/libnew/Redirect.jsp?T_ID=1407107&amp;U_ID=kmu</t>
  </si>
  <si>
    <t>https://reading.udn.com/libnew/Redirect.jsp?T_ID=1407108&amp;U_ID=kmu</t>
  </si>
  <si>
    <t>https://reading.udn.com/libnew/Redirect.jsp?T_ID=1407109&amp;U_ID=kmu</t>
  </si>
  <si>
    <t>https://reading.udn.com/libnew/Redirect.jsp?T_ID=1407124&amp;U_ID=kmu</t>
  </si>
  <si>
    <t>https://reading.udn.com/libnew/Redirect.jsp?T_ID=1407125&amp;U_ID=kmu</t>
  </si>
  <si>
    <t>https://reading.udn.com/libnew/Redirect.jsp?T_ID=1407126&amp;U_ID=kmu</t>
  </si>
  <si>
    <t>https://reading.udn.com/libnew/Redirect.jsp?T_ID=1407127&amp;U_ID=kmu</t>
  </si>
  <si>
    <t>https://reading.udn.com/libnew/Redirect.jsp?T_ID=1407110&amp;U_ID=kmu</t>
  </si>
  <si>
    <t>https://reading.udn.com/libnew/Redirect.jsp?T_ID=1407111&amp;U_ID=kmu</t>
  </si>
  <si>
    <t>https://reading.udn.com/libnew/Redirect.jsp?T_ID=1407112&amp;U_ID=kmu</t>
  </si>
  <si>
    <t>https://reading.udn.com/libnew/Redirect.jsp?T_ID=1407119&amp;U_ID=kmu</t>
  </si>
  <si>
    <t>https://reading.udn.com/libnew/Redirect.jsp?T_ID=1407120&amp;U_ID=kmu</t>
  </si>
  <si>
    <t>https://reading.udn.com/libnew/Redirect.jsp?T_ID=1407121&amp;U_ID=kmu</t>
  </si>
  <si>
    <t>https://reading.udn.com/libnew/Redirect.jsp?T_ID=1407122&amp;U_ID=kmu</t>
  </si>
  <si>
    <t>https://reading.udn.com/libnew/Redirect.jsp?T_ID=1407123&amp;U_ID=kmu</t>
  </si>
  <si>
    <t>https://reading.udn.com/libnew/Redirect.jsp?T_ID=1407113&amp;U_ID=kmu</t>
  </si>
  <si>
    <t>https://reading.udn.com/libnew/Redirect.jsp?T_ID=1407114&amp;U_ID=kmu</t>
  </si>
  <si>
    <t>https://reading.udn.com/libnew/Redirect.jsp?T_ID=1407115&amp;U_ID=kmu</t>
  </si>
  <si>
    <t>https://reading.udn.com/libnew/Redirect.jsp?T_ID=1407116&amp;U_ID=kmu</t>
  </si>
  <si>
    <t>https://reading.udn.com/libnew/Redirect.jsp?T_ID=1407117&amp;U_ID=kmu</t>
  </si>
  <si>
    <t>https://reading.udn.com/libnew/Redirect.jsp?T_ID=1407118&amp;U_ID=kmu</t>
  </si>
  <si>
    <t>https://reading.udn.com/libnew/Redirect.jsp?T_ID=1407130&amp;U_ID=kmu</t>
  </si>
  <si>
    <t>https://reading.udn.com/libnew/Redirect.jsp?T_ID=1407348&amp;U_ID=kmu</t>
  </si>
  <si>
    <t>https://reading.udn.com/libnew/Redirect.jsp?T_ID=1407131&amp;U_ID=kmu</t>
  </si>
  <si>
    <t>https://reading.udn.com/libnew/Redirect.jsp?T_ID=1407132&amp;U_ID=kmu</t>
  </si>
  <si>
    <t>https://reading.udn.com/libnew/Redirect.jsp?T_ID=1407133&amp;U_ID=kmu</t>
  </si>
  <si>
    <t>https://reading.udn.com/libnew/Redirect.jsp?T_ID=1407134&amp;U_ID=kmu</t>
  </si>
  <si>
    <t>https://reading.udn.com/libnew/Redirect.jsp?T_ID=1407135&amp;U_ID=kmu</t>
  </si>
  <si>
    <t>https://reading.udn.com/libnew/Redirect.jsp?T_ID=1407128&amp;U_ID=kmu</t>
  </si>
  <si>
    <t>https://reading.udn.com/libnew/Redirect.jsp?T_ID=1407129&amp;U_ID=kmu</t>
  </si>
  <si>
    <t>https://reading.udn.com/libnew/Redirect.jsp?T_ID=1407140&amp;U_ID=kmu</t>
  </si>
  <si>
    <t>https://reading.udn.com/libnew/Redirect.jsp?T_ID=1407136&amp;U_ID=kmu</t>
  </si>
  <si>
    <t>https://reading.udn.com/libnew/Redirect.jsp?T_ID=1407137&amp;U_ID=kmu</t>
  </si>
  <si>
    <t>https://reading.udn.com/libnew/Redirect.jsp?T_ID=1407138&amp;U_ID=kmu</t>
  </si>
  <si>
    <t>https://reading.udn.com/libnew/Redirect.jsp?T_ID=1407139&amp;U_ID=kmu</t>
  </si>
  <si>
    <t>https://reading.udn.com/libnew/Redirect.jsp?T_ID=1407141&amp;U_ID=kmu</t>
  </si>
  <si>
    <t>https://reading.udn.com/libnew/Redirect.jsp?T_ID=1407142&amp;U_ID=kmu</t>
  </si>
  <si>
    <t>https://reading.udn.com/libnew/Redirect.jsp?T_ID=1407143&amp;U_ID=kmu</t>
  </si>
  <si>
    <t>https://reading.udn.com/libnew/Redirect.jsp?T_ID=1407144&amp;U_ID=kmu</t>
  </si>
  <si>
    <t>https://reading.udn.com/libnew/Redirect.jsp?T_ID=1407145&amp;U_ID=kmu</t>
  </si>
  <si>
    <t>https://reading.udn.com/libnew/Redirect.jsp?T_ID=1407146&amp;U_ID=kmu</t>
  </si>
  <si>
    <t>https://reading.udn.com/libnew/Redirect.jsp?T_ID=1407349&amp;U_ID=kmu</t>
  </si>
  <si>
    <t>https://reading.udn.com/libnew/Redirect.jsp?T_ID=1407350&amp;U_ID=kmu</t>
  </si>
  <si>
    <t>https://reading.udn.com/libnew/Redirect.jsp?T_ID=1407351&amp;U_ID=kmu</t>
  </si>
  <si>
    <t>https://reading.udn.com/libnew/Redirect.jsp?T_ID=1407352&amp;U_ID=kmu</t>
  </si>
  <si>
    <t>https://reading.udn.com/libnew/Redirect.jsp?T_ID=1407353&amp;U_ID=kmu</t>
  </si>
  <si>
    <t>https://reading.udn.com/libnew/Redirect.jsp?T_ID=1407354&amp;U_ID=kmu</t>
  </si>
  <si>
    <t>https://reading.udn.com/libnew/Redirect.jsp?T_ID=1407355&amp;U_ID=kmu</t>
  </si>
  <si>
    <t>https://reading.udn.com/libnew/Redirect.jsp?T_ID=1407356&amp;U_ID=kmu</t>
  </si>
  <si>
    <t>https://reading.udn.com/libnew/Redirect.jsp?T_ID=1407357&amp;U_ID=kmu</t>
  </si>
  <si>
    <t>https://reading.udn.com/libnew/Redirect.jsp?T_ID=1407358&amp;U_ID=kmu</t>
  </si>
  <si>
    <t>https://reading.udn.com/libnew/Redirect.jsp?T_ID=1407359&amp;U_ID=kmu</t>
  </si>
  <si>
    <t>https://reading.udn.com/libnew/Redirect.jsp?T_ID=1407367&amp;U_ID=kmu</t>
  </si>
  <si>
    <t>https://reading.udn.com/libnew/Redirect.jsp?T_ID=1407368&amp;U_ID=kmu</t>
  </si>
  <si>
    <t>https://reading.udn.com/libnew/Redirect.jsp?T_ID=1407369&amp;U_ID=kmu</t>
  </si>
  <si>
    <t>https://reading.udn.com/libnew/Redirect.jsp?T_ID=1407370&amp;U_ID=kmu</t>
  </si>
  <si>
    <t>https://reading.udn.com/libnew/Redirect.jsp?T_ID=1407371&amp;U_ID=kmu</t>
  </si>
  <si>
    <t>https://reading.udn.com/libnew/Redirect.jsp?T_ID=1407397&amp;U_ID=kmu</t>
  </si>
  <si>
    <t>https://reading.udn.com/libnew/Redirect.jsp?T_ID=1407398&amp;U_ID=kmu</t>
  </si>
  <si>
    <t>https://reading.udn.com/libnew/Redirect.jsp?T_ID=1407399&amp;U_ID=kmu</t>
  </si>
  <si>
    <t>https://reading.udn.com/libnew/Redirect.jsp?T_ID=1407400&amp;U_ID=kmu</t>
  </si>
  <si>
    <t>https://reading.udn.com/libnew/Redirect.jsp?T_ID=1407401&amp;U_ID=kmu</t>
  </si>
  <si>
    <t>https://reading.udn.com/libnew/Redirect.jsp?T_ID=1407402&amp;U_ID=kmu</t>
  </si>
  <si>
    <t>https://reading.udn.com/libnew/Redirect.jsp?T_ID=1407403&amp;U_ID=kmu</t>
  </si>
  <si>
    <t>https://reading.udn.com/libnew/Redirect.jsp?T_ID=1407404&amp;U_ID=kmu</t>
  </si>
  <si>
    <t>https://reading.udn.com/libnew/Redirect.jsp?T_ID=1407405&amp;U_ID=kmu</t>
  </si>
  <si>
    <t>https://reading.udn.com/libnew/Redirect.jsp?T_ID=1407406&amp;U_ID=kmu</t>
  </si>
  <si>
    <t>https://reading.udn.com/libnew/Redirect.jsp?T_ID=1407407&amp;U_ID=kmu</t>
  </si>
  <si>
    <t>https://reading.udn.com/libnew/Redirect.jsp?T_ID=1407362&amp;U_ID=kmu</t>
  </si>
  <si>
    <t>https://reading.udn.com/libnew/Redirect.jsp?T_ID=1407363&amp;U_ID=kmu</t>
  </si>
  <si>
    <t>https://reading.udn.com/libnew/Redirect.jsp?T_ID=1407364&amp;U_ID=kmu</t>
  </si>
  <si>
    <t>https://reading.udn.com/libnew/Redirect.jsp?T_ID=1407365&amp;U_ID=kmu</t>
  </si>
  <si>
    <t>https://reading.udn.com/libnew/Redirect.jsp?T_ID=1407366&amp;U_ID=kmu</t>
  </si>
  <si>
    <t>https://reading.udn.com/libnew/Redirect.jsp?T_ID=1407361&amp;U_ID=kmu</t>
  </si>
  <si>
    <t>https://reading.udn.com/libnew/Redirect.jsp?T_ID=1407408&amp;U_ID=kmu</t>
  </si>
  <si>
    <t>https://reading.udn.com/libnew/Redirect.jsp?T_ID=1407409&amp;U_ID=kmu</t>
  </si>
  <si>
    <t>https://reading.udn.com/libnew/Redirect.jsp?T_ID=1407410&amp;U_ID=kmu</t>
  </si>
  <si>
    <t>https://reading.udn.com/libnew/Redirect.jsp?T_ID=1407411&amp;U_ID=kmu</t>
  </si>
  <si>
    <t>https://reading.udn.com/libnew/Redirect.jsp?T_ID=1407412&amp;U_ID=kmu</t>
  </si>
  <si>
    <t>https://reading.udn.com/libnew/Redirect.jsp?T_ID=1407413&amp;U_ID=kmu</t>
  </si>
  <si>
    <t>https://reading.udn.com/libnew/Redirect.jsp?T_ID=1407360&amp;U_ID=kmu</t>
  </si>
  <si>
    <t>https://reading.udn.com/libnew/Redirect.jsp?T_ID=1407372&amp;U_ID=kmu</t>
  </si>
  <si>
    <t>https://reading.udn.com/libnew/Redirect.jsp?T_ID=1407373&amp;U_ID=kmu</t>
  </si>
  <si>
    <t>https://reading.udn.com/libnew/Redirect.jsp?T_ID=1407379&amp;U_ID=kmu</t>
  </si>
  <si>
    <t>https://reading.udn.com/libnew/Redirect.jsp?T_ID=1407375&amp;U_ID=kmu</t>
  </si>
  <si>
    <t>https://reading.udn.com/libnew/Redirect.jsp?T_ID=1407376&amp;U_ID=kmu</t>
  </si>
  <si>
    <t>https://reading.udn.com/libnew/Redirect.jsp?T_ID=1407377&amp;U_ID=kmu</t>
  </si>
  <si>
    <t>https://reading.udn.com/libnew/Redirect.jsp?T_ID=1407378&amp;U_ID=kmu</t>
  </si>
  <si>
    <t>https://reading.udn.com/libnew/Redirect.jsp?T_ID=1407374&amp;U_ID=kmu</t>
  </si>
  <si>
    <t>https://reading.udn.com/libnew/Redirect.jsp?T_ID=1407414&amp;U_ID=kmu</t>
  </si>
  <si>
    <t>https://reading.udn.com/libnew/Redirect.jsp?T_ID=1407415&amp;U_ID=kmu</t>
  </si>
  <si>
    <t>https://reading.udn.com/libnew/Redirect.jsp?T_ID=1407416&amp;U_ID=kmu</t>
  </si>
  <si>
    <t>https://reading.udn.com/libnew/Redirect.jsp?T_ID=1407417&amp;U_ID=kmu</t>
  </si>
  <si>
    <t>https://reading.udn.com/libnew/Redirect.jsp?T_ID=1407418&amp;U_ID=kmu</t>
  </si>
  <si>
    <t>https://reading.udn.com/libnew/Redirect.jsp?T_ID=1407419&amp;U_ID=kmu</t>
  </si>
  <si>
    <t>https://reading.udn.com/libnew/Redirect.jsp?T_ID=1407420&amp;U_ID=kmu</t>
  </si>
  <si>
    <t>https://reading.udn.com/libnew/Redirect.jsp?T_ID=1407421&amp;U_ID=kmu</t>
  </si>
  <si>
    <t>https://reading.udn.com/libnew/Redirect.jsp?T_ID=1407422&amp;U_ID=kmu</t>
  </si>
  <si>
    <t>https://reading.udn.com/libnew/Redirect.jsp?T_ID=1407423&amp;U_ID=kmu</t>
  </si>
  <si>
    <t>https://reading.udn.com/libnew/Redirect.jsp?T_ID=1407424&amp;U_ID=kmu</t>
  </si>
  <si>
    <t>https://reading.udn.com/libnew/Redirect.jsp?T_ID=1407425&amp;U_ID=kmu</t>
  </si>
  <si>
    <t>https://reading.udn.com/libnew/Redirect.jsp?T_ID=1407426&amp;U_ID=kmu</t>
  </si>
  <si>
    <t>https://reading.udn.com/libnew/Redirect.jsp?T_ID=1407427&amp;U_ID=kmu</t>
  </si>
  <si>
    <t>https://reading.udn.com/libnew/Redirect.jsp?T_ID=1407428&amp;U_ID=kmu</t>
  </si>
  <si>
    <t>https://reading.udn.com/libnew/Redirect.jsp?T_ID=1407429&amp;U_ID=kmu</t>
  </si>
  <si>
    <t>https://reading.udn.com/libnew/Redirect.jsp?T_ID=1407380&amp;U_ID=kmu</t>
  </si>
  <si>
    <t>https://reading.udn.com/libnew/Redirect.jsp?T_ID=1407430&amp;U_ID=kmu</t>
  </si>
  <si>
    <t>https://reading.udn.com/libnew/Redirect.jsp?T_ID=1407431&amp;U_ID=kmu</t>
  </si>
  <si>
    <t>https://reading.udn.com/libnew/Redirect.jsp?T_ID=1407432&amp;U_ID=kmu</t>
  </si>
  <si>
    <t>https://reading.udn.com/libnew/Redirect.jsp?T_ID=1407433&amp;U_ID=kmu</t>
  </si>
  <si>
    <t>https://reading.udn.com/libnew/Redirect.jsp?T_ID=1407434&amp;U_ID=kmu</t>
  </si>
  <si>
    <t>https://reading.udn.com/libnew/Redirect.jsp?T_ID=1407435&amp;U_ID=kmu</t>
  </si>
  <si>
    <t>https://reading.udn.com/libnew/Redirect.jsp?T_ID=1407436&amp;U_ID=kmu</t>
  </si>
  <si>
    <t>https://reading.udn.com/libnew/Redirect.jsp?T_ID=1407437&amp;U_ID=kmu</t>
  </si>
  <si>
    <t>https://reading.udn.com/libnew/Redirect.jsp?T_ID=1407438&amp;U_ID=kmu</t>
  </si>
  <si>
    <t>https://reading.udn.com/libnew/Redirect.jsp?T_ID=1407439&amp;U_ID=kmu</t>
  </si>
  <si>
    <t>https://reading.udn.com/libnew/Redirect.jsp?T_ID=1407440&amp;U_ID=kmu</t>
  </si>
  <si>
    <t>https://reading.udn.com/libnew/Redirect.jsp?T_ID=1407441&amp;U_ID=kmu</t>
  </si>
  <si>
    <t>https://reading.udn.com/libnew/Redirect.jsp?T_ID=1407442&amp;U_ID=kmu</t>
  </si>
  <si>
    <t>https://reading.udn.com/libnew/Redirect.jsp?T_ID=1407443&amp;U_ID=kmu</t>
  </si>
  <si>
    <t>https://reading.udn.com/libnew/Redirect.jsp?T_ID=1407444&amp;U_ID=kmu</t>
  </si>
  <si>
    <t>https://reading.udn.com/libnew/Redirect.jsp?T_ID=1407445&amp;U_ID=kmu</t>
  </si>
  <si>
    <t>https://reading.udn.com/libnew/Redirect.jsp?T_ID=1407446&amp;U_ID=kmu</t>
  </si>
  <si>
    <t>https://reading.udn.com/libnew/Redirect.jsp?T_ID=1407447&amp;U_ID=kmu</t>
  </si>
  <si>
    <t>https://reading.udn.com/libnew/Redirect.jsp?T_ID=1407448&amp;U_ID=kmu</t>
  </si>
  <si>
    <t>https://reading.udn.com/libnew/Redirect.jsp?T_ID=1407382&amp;U_ID=kmu</t>
  </si>
  <si>
    <t>https://reading.udn.com/libnew/Redirect.jsp?T_ID=1407381&amp;U_ID=kmu</t>
  </si>
  <si>
    <t>https://reading.udn.com/libnew/Redirect.jsp?T_ID=1407392&amp;U_ID=kmu</t>
  </si>
  <si>
    <t>https://reading.udn.com/libnew/Redirect.jsp?T_ID=1407384&amp;U_ID=kmu</t>
  </si>
  <si>
    <t>https://reading.udn.com/libnew/Redirect.jsp?T_ID=1407396&amp;U_ID=kmu</t>
  </si>
  <si>
    <t>https://reading.udn.com/libnew/Redirect.jsp?T_ID=1407390&amp;U_ID=kmu</t>
  </si>
  <si>
    <t>https://reading.udn.com/libnew/Redirect.jsp?T_ID=1407385&amp;U_ID=kmu</t>
  </si>
  <si>
    <t>https://reading.udn.com/libnew/Redirect.jsp?T_ID=1407393&amp;U_ID=kmu</t>
  </si>
  <si>
    <t>https://reading.udn.com/libnew/Redirect.jsp?T_ID=1407394&amp;U_ID=kmu</t>
  </si>
  <si>
    <t>https://reading.udn.com/libnew/Redirect.jsp?T_ID=1407386&amp;U_ID=kmu</t>
  </si>
  <si>
    <t>https://reading.udn.com/libnew/Redirect.jsp?T_ID=1407387&amp;U_ID=kmu</t>
  </si>
  <si>
    <t>https://reading.udn.com/libnew/Redirect.jsp?T_ID=1407395&amp;U_ID=kmu</t>
  </si>
  <si>
    <t>https://reading.udn.com/libnew/Redirect.jsp?T_ID=1407391&amp;U_ID=kmu</t>
  </si>
  <si>
    <t>https://reading.udn.com/libnew/Redirect.jsp?T_ID=1407388&amp;U_ID=kmu</t>
  </si>
  <si>
    <t>https://reading.udn.com/libnew/Redirect.jsp?T_ID=1407389&amp;U_ID=kmu</t>
  </si>
  <si>
    <t>https://reading.udn.com/libnew/Redirect.jsp?T_ID=1407383&amp;U_ID=kmu</t>
  </si>
  <si>
    <t>https://reading.udn.com/libnew/Redirect.jsp?T_ID=1407473&amp;U_ID=kmu</t>
  </si>
  <si>
    <t>https://reading.udn.com/libnew/Redirect.jsp?T_ID=1407465&amp;U_ID=kmu</t>
  </si>
  <si>
    <t>https://reading.udn.com/libnew/Redirect.jsp?T_ID=1407466&amp;U_ID=kmu</t>
  </si>
  <si>
    <t>https://reading.udn.com/libnew/Redirect.jsp?T_ID=1407467&amp;U_ID=kmu</t>
  </si>
  <si>
    <t>https://reading.udn.com/libnew/Redirect.jsp?T_ID=1407468&amp;U_ID=kmu</t>
  </si>
  <si>
    <t>https://reading.udn.com/libnew/Redirect.jsp?T_ID=1407469&amp;U_ID=kmu</t>
  </si>
  <si>
    <t>https://reading.udn.com/libnew/Redirect.jsp?T_ID=1407470&amp;U_ID=kmu</t>
  </si>
  <si>
    <t>https://reading.udn.com/libnew/Redirect.jsp?T_ID=1407471&amp;U_ID=kmu</t>
  </si>
  <si>
    <t>https://reading.udn.com/libnew/Redirect.jsp?T_ID=1407472&amp;U_ID=kmu</t>
  </si>
  <si>
    <t>https://reading.udn.com/libnew/Redirect.jsp?T_ID=1407459&amp;U_ID=kmu</t>
  </si>
  <si>
    <t>https://reading.udn.com/libnew/Redirect.jsp?T_ID=1407460&amp;U_ID=kmu</t>
  </si>
  <si>
    <t>https://reading.udn.com/libnew/Redirect.jsp?T_ID=1407449&amp;U_ID=kmu</t>
  </si>
  <si>
    <t>https://reading.udn.com/libnew/Redirect.jsp?T_ID=1407450&amp;U_ID=kmu</t>
  </si>
  <si>
    <t>https://reading.udn.com/libnew/Redirect.jsp?T_ID=1407474&amp;U_ID=kmu</t>
  </si>
  <si>
    <t>https://reading.udn.com/libnew/Redirect.jsp?T_ID=1407458&amp;U_ID=kmu</t>
  </si>
  <si>
    <t>https://reading.udn.com/libnew/Redirect.jsp?T_ID=1407451&amp;U_ID=kmu</t>
  </si>
  <si>
    <t>https://reading.udn.com/libnew/Redirect.jsp?T_ID=1407464&amp;U_ID=kmu</t>
  </si>
  <si>
    <t>https://reading.udn.com/libnew/Redirect.jsp?T_ID=1407462&amp;U_ID=kmu</t>
  </si>
  <si>
    <t>https://reading.udn.com/libnew/Redirect.jsp?T_ID=1407463&amp;U_ID=kmu</t>
  </si>
  <si>
    <t>https://reading.udn.com/libnew/Redirect.jsp?T_ID=1407452&amp;U_ID=kmu</t>
  </si>
  <si>
    <t>https://reading.udn.com/libnew/Redirect.jsp?T_ID=1407453&amp;U_ID=kmu</t>
  </si>
  <si>
    <t>https://reading.udn.com/libnew/Redirect.jsp?T_ID=1407454&amp;U_ID=kmu</t>
  </si>
  <si>
    <t>https://reading.udn.com/libnew/Redirect.jsp?T_ID=1407455&amp;U_ID=kmu</t>
  </si>
  <si>
    <t>https://reading.udn.com/libnew/Redirect.jsp?T_ID=1407456&amp;U_ID=kmu</t>
  </si>
  <si>
    <t>https://reading.udn.com/libnew/Redirect.jsp?T_ID=1407457&amp;U_ID=kmu</t>
  </si>
  <si>
    <t>https://reading.udn.com/libnew/Redirect.jsp?T_ID=1407461&amp;U_ID=kmu</t>
  </si>
  <si>
    <t>https://reading.udn.com/libnew/Redirect.jsp?T_ID=1407475&amp;U_ID=kmu</t>
  </si>
  <si>
    <t>https://reading.udn.com/libnew/Redirect.jsp?T_ID=1407476&amp;U_ID=kmu</t>
  </si>
  <si>
    <t>https://reading.udn.com/libnew/Redirect.jsp?T_ID=1407477&amp;U_ID=kmu</t>
  </si>
  <si>
    <t>https://reading.udn.com/libnew/Redirect.jsp?T_ID=1407478&amp;U_ID=kmu</t>
  </si>
  <si>
    <t>https://reading.udn.com/libnew/Redirect.jsp?T_ID=1407479&amp;U_ID=kmu</t>
  </si>
  <si>
    <t>https://reading.udn.com/libnew/Redirect.jsp?T_ID=1407480&amp;U_ID=kmu</t>
  </si>
  <si>
    <t>https://reading.udn.com/libnew/Redirect.jsp?T_ID=1407481&amp;U_ID=kmu</t>
  </si>
  <si>
    <t>https://reading.udn.com/libnew/Redirect.jsp?T_ID=1407482&amp;U_ID=kmu</t>
  </si>
  <si>
    <t>https://reading.udn.com/libnew/Redirect.jsp?T_ID=1407542&amp;U_ID=kmu</t>
  </si>
  <si>
    <t>https://reading.udn.com/libnew/Redirect.jsp?T_ID=1407543&amp;U_ID=kmu</t>
  </si>
  <si>
    <t>https://reading.udn.com/libnew/Redirect.jsp?T_ID=1407485&amp;U_ID=kmu</t>
  </si>
  <si>
    <t>https://reading.udn.com/libnew/Redirect.jsp?T_ID=1407525&amp;U_ID=kmu</t>
  </si>
  <si>
    <t>https://reading.udn.com/libnew/Redirect.jsp?T_ID=1407526&amp;U_ID=kmu</t>
  </si>
  <si>
    <t>https://reading.udn.com/libnew/Redirect.jsp?T_ID=1407486&amp;U_ID=kmu</t>
  </si>
  <si>
    <t>https://reading.udn.com/libnew/Redirect.jsp?T_ID=1407487&amp;U_ID=kmu</t>
  </si>
  <si>
    <t>https://reading.udn.com/libnew/Redirect.jsp?T_ID=1407488&amp;U_ID=kmu</t>
  </si>
  <si>
    <t>https://reading.udn.com/libnew/Redirect.jsp?T_ID=1407489&amp;U_ID=kmu</t>
  </si>
  <si>
    <t>https://reading.udn.com/libnew/Redirect.jsp?T_ID=1407490&amp;U_ID=kmu</t>
  </si>
  <si>
    <t>https://reading.udn.com/libnew/Redirect.jsp?T_ID=1407544&amp;U_ID=kmu</t>
  </si>
  <si>
    <t>https://reading.udn.com/libnew/Redirect.jsp?T_ID=1407541&amp;U_ID=kmu</t>
  </si>
  <si>
    <t>https://reading.udn.com/libnew/Redirect.jsp?T_ID=1407491&amp;U_ID=kmu</t>
  </si>
  <si>
    <t>https://reading.udn.com/libnew/Redirect.jsp?T_ID=1407492&amp;U_ID=kmu</t>
  </si>
  <si>
    <t>https://reading.udn.com/libnew/Redirect.jsp?T_ID=1407545&amp;U_ID=kmu</t>
  </si>
  <si>
    <t>https://reading.udn.com/libnew/Redirect.jsp?T_ID=1407539&amp;U_ID=kmu</t>
  </si>
  <si>
    <t>https://reading.udn.com/libnew/Redirect.jsp?T_ID=1407524&amp;U_ID=kmu</t>
  </si>
  <si>
    <t>https://reading.udn.com/libnew/Redirect.jsp?T_ID=1407546&amp;U_ID=kmu</t>
  </si>
  <si>
    <t>https://reading.udn.com/libnew/Redirect.jsp?T_ID=1407540&amp;U_ID=kmu</t>
  </si>
  <si>
    <t>https://reading.udn.com/libnew/Redirect.jsp?T_ID=1407547&amp;U_ID=kmu</t>
  </si>
  <si>
    <t>https://reading.udn.com/libnew/Redirect.jsp?T_ID=1407523&amp;U_ID=kmu</t>
  </si>
  <si>
    <t>https://reading.udn.com/libnew/Redirect.jsp?T_ID=1407533&amp;U_ID=kmu</t>
  </si>
  <si>
    <t>https://reading.udn.com/libnew/Redirect.jsp?T_ID=1407483&amp;U_ID=kmu</t>
  </si>
  <si>
    <t>https://reading.udn.com/libnew/Redirect.jsp?T_ID=1407484&amp;U_ID=kmu</t>
  </si>
  <si>
    <t>https://reading.udn.com/libnew/Redirect.jsp?T_ID=1407534&amp;U_ID=kmu</t>
  </si>
  <si>
    <t>https://reading.udn.com/libnew/Redirect.jsp?T_ID=1407537&amp;U_ID=kmu</t>
  </si>
  <si>
    <t>https://reading.udn.com/libnew/Redirect.jsp?T_ID=1407538&amp;U_ID=kmu</t>
  </si>
  <si>
    <t>https://reading.udn.com/libnew/Redirect.jsp?T_ID=1407493&amp;U_ID=kmu</t>
  </si>
  <si>
    <t>https://reading.udn.com/libnew/Redirect.jsp?T_ID=1407494&amp;U_ID=kmu</t>
  </si>
  <si>
    <t>https://reading.udn.com/libnew/Redirect.jsp?T_ID=1407495&amp;U_ID=kmu</t>
  </si>
  <si>
    <t>https://reading.udn.com/libnew/Redirect.jsp?T_ID=1407496&amp;U_ID=kmu</t>
  </si>
  <si>
    <t>https://reading.udn.com/libnew/Redirect.jsp?T_ID=1407497&amp;U_ID=kmu</t>
  </si>
  <si>
    <t>https://reading.udn.com/libnew/Redirect.jsp?T_ID=1407498&amp;U_ID=kmu</t>
  </si>
  <si>
    <t>https://reading.udn.com/libnew/Redirect.jsp?T_ID=1407499&amp;U_ID=kmu</t>
  </si>
  <si>
    <t>https://reading.udn.com/libnew/Redirect.jsp?T_ID=1407500&amp;U_ID=kmu</t>
  </si>
  <si>
    <t>https://reading.udn.com/libnew/Redirect.jsp?T_ID=1407501&amp;U_ID=kmu</t>
  </si>
  <si>
    <t>https://reading.udn.com/libnew/Redirect.jsp?T_ID=1407502&amp;U_ID=kmu</t>
  </si>
  <si>
    <t>https://reading.udn.com/libnew/Redirect.jsp?T_ID=1407503&amp;U_ID=kmu</t>
  </si>
  <si>
    <t>https://reading.udn.com/libnew/Redirect.jsp?T_ID=1407504&amp;U_ID=kmu</t>
  </si>
  <si>
    <t>https://reading.udn.com/libnew/Redirect.jsp?T_ID=1407505&amp;U_ID=kmu</t>
  </si>
  <si>
    <t>https://reading.udn.com/libnew/Redirect.jsp?T_ID=1407506&amp;U_ID=kmu</t>
  </si>
  <si>
    <t>https://reading.udn.com/libnew/Redirect.jsp?T_ID=1407507&amp;U_ID=kmu</t>
  </si>
  <si>
    <t>https://reading.udn.com/libnew/Redirect.jsp?T_ID=1407508&amp;U_ID=kmu</t>
  </si>
  <si>
    <t>https://reading.udn.com/libnew/Redirect.jsp?T_ID=1407509&amp;U_ID=kmu</t>
  </si>
  <si>
    <t>https://reading.udn.com/libnew/Redirect.jsp?T_ID=1407510&amp;U_ID=kmu</t>
  </si>
  <si>
    <t>https://reading.udn.com/libnew/Redirect.jsp?T_ID=1407511&amp;U_ID=kmu</t>
  </si>
  <si>
    <t>https://reading.udn.com/libnew/Redirect.jsp?T_ID=1407512&amp;U_ID=kmu</t>
  </si>
  <si>
    <t>https://reading.udn.com/libnew/Redirect.jsp?T_ID=1407513&amp;U_ID=kmu</t>
  </si>
  <si>
    <t>https://reading.udn.com/libnew/Redirect.jsp?T_ID=1407514&amp;U_ID=kmu</t>
  </si>
  <si>
    <t>https://reading.udn.com/libnew/Redirect.jsp?T_ID=1407515&amp;U_ID=kmu</t>
  </si>
  <si>
    <t>https://reading.udn.com/libnew/Redirect.jsp?T_ID=1407516&amp;U_ID=kmu</t>
  </si>
  <si>
    <t>https://reading.udn.com/libnew/Redirect.jsp?T_ID=1407517&amp;U_ID=kmu</t>
  </si>
  <si>
    <t>https://reading.udn.com/libnew/Redirect.jsp?T_ID=1407518&amp;U_ID=kmu</t>
  </si>
  <si>
    <t>https://reading.udn.com/libnew/Redirect.jsp?T_ID=1407519&amp;U_ID=kmu</t>
  </si>
  <si>
    <t>https://reading.udn.com/libnew/Redirect.jsp?T_ID=1407520&amp;U_ID=kmu</t>
  </si>
  <si>
    <t>https://reading.udn.com/libnew/Redirect.jsp?T_ID=1407521&amp;U_ID=kmu</t>
  </si>
  <si>
    <t>https://reading.udn.com/libnew/Redirect.jsp?T_ID=1407522&amp;U_ID=kmu</t>
  </si>
  <si>
    <t>https://reading.udn.com/libnew/Redirect.jsp?T_ID=1407535&amp;U_ID=kmu</t>
  </si>
  <si>
    <t>https://reading.udn.com/libnew/Redirect.jsp?T_ID=1407536&amp;U_ID=kmu</t>
  </si>
  <si>
    <t>https://reading.udn.com/libnew/Redirect.jsp?T_ID=1407527&amp;U_ID=kmu</t>
  </si>
  <si>
    <t>https://reading.udn.com/libnew/Redirect.jsp?T_ID=1407528&amp;U_ID=kmu</t>
  </si>
  <si>
    <t>https://reading.udn.com/libnew/Redirect.jsp?T_ID=1407529&amp;U_ID=kmu</t>
  </si>
  <si>
    <t>https://reading.udn.com/libnew/Redirect.jsp?T_ID=1407530&amp;U_ID=kmu</t>
  </si>
  <si>
    <t>https://reading.udn.com/libnew/Redirect.jsp?T_ID=1407531&amp;U_ID=kmu</t>
  </si>
  <si>
    <t>https://reading.udn.com/libnew/Redirect.jsp?T_ID=1407532&amp;U_ID=kmu</t>
  </si>
  <si>
    <t>https://reading.udn.com/libnew/Redirect.jsp?T_ID=1407553&amp;U_ID=kmu</t>
  </si>
  <si>
    <t>https://reading.udn.com/libnew/Redirect.jsp?T_ID=1407548&amp;U_ID=kmu</t>
  </si>
  <si>
    <t>https://reading.udn.com/libnew/Redirect.jsp?T_ID=1407549&amp;U_ID=kmu</t>
  </si>
  <si>
    <t>https://reading.udn.com/libnew/Redirect.jsp?T_ID=1407550&amp;U_ID=kmu</t>
  </si>
  <si>
    <t>https://reading.udn.com/libnew/Redirect.jsp?T_ID=1407551&amp;U_ID=kmu</t>
  </si>
  <si>
    <t>https://reading.udn.com/libnew/Redirect.jsp?T_ID=1407552&amp;U_ID=kmu</t>
  </si>
  <si>
    <t>https://reading.udn.com/libnew/Redirect.jsp?T_ID=1407554&amp;U_ID=kmu</t>
  </si>
  <si>
    <t>https://reading.udn.com/libnew/Redirect.jsp?T_ID=1407555&amp;U_ID=kmu</t>
  </si>
  <si>
    <t>https://reading.udn.com/libnew/Redirect.jsp?T_ID=1407556&amp;U_ID=kmu</t>
  </si>
  <si>
    <t>https://reading.udn.com/libnew/Redirect.jsp?T_ID=1407557&amp;U_ID=kmu</t>
  </si>
  <si>
    <t>https://reading.udn.com/libnew/Redirect.jsp?T_ID=1407558&amp;U_ID=kmu</t>
  </si>
  <si>
    <t>https://reading.udn.com/libnew/Redirect.jsp?T_ID=1407559&amp;U_ID=kmu</t>
  </si>
  <si>
    <t>https://reading.udn.com/libnew/Redirect.jsp?T_ID=1407560&amp;U_ID=kmu</t>
  </si>
  <si>
    <t>https://reading.udn.com/libnew/Redirect.jsp?T_ID=1407563&amp;U_ID=kmu</t>
  </si>
  <si>
    <t>https://reading.udn.com/libnew/Redirect.jsp?T_ID=1407564&amp;U_ID=kmu</t>
  </si>
  <si>
    <t>https://reading.udn.com/libnew/Redirect.jsp?T_ID=1407562&amp;U_ID=kmu</t>
  </si>
  <si>
    <t>https://reading.udn.com/libnew/Redirect.jsp?T_ID=1407561&amp;U_ID=kmu</t>
  </si>
  <si>
    <t>https://reading.udn.com/libnew/Redirect.jsp?T_ID=1407565&amp;U_ID=kmu</t>
  </si>
  <si>
    <t>https://reading.udn.com/libnew/Redirect.jsp?T_ID=1407566&amp;U_ID=kmu</t>
  </si>
  <si>
    <t>https://reading.udn.com/libnew/Redirect.jsp?T_ID=1407567&amp;U_ID=kmu</t>
  </si>
  <si>
    <t>https://reading.udn.com/libnew/Redirect.jsp?T_ID=1407569&amp;U_ID=kmu</t>
  </si>
  <si>
    <t>https://reading.udn.com/libnew/Redirect.jsp?T_ID=1407570&amp;U_ID=kmu</t>
  </si>
  <si>
    <t>https://reading.udn.com/libnew/Redirect.jsp?T_ID=1407568&amp;U_ID=kmu</t>
  </si>
  <si>
    <t>https://reading.udn.com/libnew/Redirect.jsp?T_ID=1407571&amp;U_ID=kmu</t>
  </si>
  <si>
    <t>https://reading.udn.com/libnew/Redirect.jsp?T_ID=1407572&amp;U_ID=kmu</t>
  </si>
  <si>
    <t>https://reading.udn.com/libnew/Redirect.jsp?T_ID=1407573&amp;U_ID=kmu</t>
  </si>
  <si>
    <t>https://reading.udn.com/libnew/Redirect.jsp?T_ID=1407585&amp;U_ID=kmu</t>
  </si>
  <si>
    <t>https://reading.udn.com/libnew/Redirect.jsp?T_ID=1407586&amp;U_ID=kmu</t>
  </si>
  <si>
    <t>https://reading.udn.com/libnew/Redirect.jsp?T_ID=1407588&amp;U_ID=kmu</t>
  </si>
  <si>
    <t>https://reading.udn.com/libnew/Redirect.jsp?T_ID=1407589&amp;U_ID=kmu</t>
  </si>
  <si>
    <t>https://reading.udn.com/libnew/Redirect.jsp?T_ID=1407590&amp;U_ID=kmu</t>
  </si>
  <si>
    <t>https://reading.udn.com/libnew/Redirect.jsp?T_ID=1407591&amp;U_ID=kmu</t>
  </si>
  <si>
    <t>https://reading.udn.com/libnew/Redirect.jsp?T_ID=1407592&amp;U_ID=kmu</t>
  </si>
  <si>
    <t>https://reading.udn.com/libnew/Redirect.jsp?T_ID=1407593&amp;U_ID=kmu</t>
  </si>
  <si>
    <t>https://reading.udn.com/libnew/Redirect.jsp?T_ID=1407578&amp;U_ID=kmu</t>
  </si>
  <si>
    <t>https://reading.udn.com/libnew/Redirect.jsp?T_ID=1407579&amp;U_ID=kmu</t>
  </si>
  <si>
    <t>https://reading.udn.com/libnew/Redirect.jsp?T_ID=1407580&amp;U_ID=kmu</t>
  </si>
  <si>
    <t>https://reading.udn.com/libnew/Redirect.jsp?T_ID=1407587&amp;U_ID=kmu</t>
  </si>
  <si>
    <t>https://reading.udn.com/libnew/Redirect.jsp?T_ID=1407594&amp;U_ID=kmu</t>
  </si>
  <si>
    <t>https://reading.udn.com/libnew/Redirect.jsp?T_ID=1407595&amp;U_ID=kmu</t>
  </si>
  <si>
    <t>https://reading.udn.com/libnew/Redirect.jsp?T_ID=1407596&amp;U_ID=kmu</t>
  </si>
  <si>
    <t>https://reading.udn.com/libnew/Redirect.jsp?T_ID=1407597&amp;U_ID=kmu</t>
  </si>
  <si>
    <t>https://reading.udn.com/libnew/Redirect.jsp?T_ID=1407598&amp;U_ID=kmu</t>
  </si>
  <si>
    <t>https://reading.udn.com/libnew/Redirect.jsp?T_ID=1407599&amp;U_ID=kmu</t>
  </si>
  <si>
    <t>https://reading.udn.com/libnew/Redirect.jsp?T_ID=1407600&amp;U_ID=kmu</t>
  </si>
  <si>
    <t>https://reading.udn.com/libnew/Redirect.jsp?T_ID=1407601&amp;U_ID=kmu</t>
  </si>
  <si>
    <t>https://reading.udn.com/libnew/Redirect.jsp?T_ID=1407581&amp;U_ID=kmu</t>
  </si>
  <si>
    <t>https://reading.udn.com/libnew/Redirect.jsp?T_ID=1407582&amp;U_ID=kmu</t>
  </si>
  <si>
    <t>https://reading.udn.com/libnew/Redirect.jsp?T_ID=1407583&amp;U_ID=kmu</t>
  </si>
  <si>
    <t>https://reading.udn.com/libnew/Redirect.jsp?T_ID=1407584&amp;U_ID=kmu</t>
  </si>
  <si>
    <t>https://reading.udn.com/libnew/Redirect.jsp?T_ID=1407574&amp;U_ID=kmu</t>
  </si>
  <si>
    <t>https://reading.udn.com/libnew/Redirect.jsp?T_ID=1407575&amp;U_ID=kmu</t>
  </si>
  <si>
    <t>https://reading.udn.com/libnew/Redirect.jsp?T_ID=1407576&amp;U_ID=kmu</t>
  </si>
  <si>
    <t>https://reading.udn.com/libnew/Redirect.jsp?T_ID=1407577&amp;U_ID=kmu</t>
  </si>
  <si>
    <t>https://reading.udn.com/libnew/Redirect.jsp?T_ID=1407602&amp;U_ID=kmu</t>
  </si>
  <si>
    <t>https://reading.udn.com/libnew/Redirect.jsp?T_ID=1407603&amp;U_ID=kmu</t>
  </si>
  <si>
    <t>https://reading.udn.com/libnew/Redirect.jsp?T_ID=1407604&amp;U_ID=kmu</t>
  </si>
  <si>
    <t>https://reading.udn.com/libnew/Redirect.jsp?T_ID=1407605&amp;U_ID=kmu</t>
  </si>
  <si>
    <t>https://reading.udn.com/libnew/Redirect.jsp?T_ID=1408139&amp;U_ID=kmu</t>
  </si>
  <si>
    <t>https://reading.udn.com/libnew/Redirect.jsp?T_ID=1408138&amp;U_ID=kmu</t>
  </si>
  <si>
    <t>https://reading.udn.com/libnew/Redirect.jsp?T_ID=1408140&amp;U_ID=kmu</t>
  </si>
  <si>
    <t>https://reading.udn.com/libnew/Redirect.jsp?T_ID=1408141&amp;U_ID=kmu</t>
  </si>
  <si>
    <t>書呆與阿宅：理工科技力+人文洞察力，為科技產業發掘市場需求，解決全球議題</t>
  </si>
  <si>
    <t>不只是憂鬱：心理治療師教你面對情緒根源，告別憂鬱，釋放壓力</t>
  </si>
  <si>
    <t>誰讓你總是先說好：害怕被討厭而無法說NO？拒絕當個濫好人，別讓過度體貼委屈自己</t>
  </si>
  <si>
    <t>一次讀懂心理學經典</t>
  </si>
  <si>
    <t>與自己相遇：家族治療師的陪伴之旅</t>
  </si>
  <si>
    <t>跟著醫師安全學登山：林青榖療癒身心、逆轉憂鬱症的心靈處方籤</t>
  </si>
  <si>
    <t>網路概論的十六堂精選課程：行動通訊╳物聯網╳大數據╳雲端運算╳人工智慧</t>
  </si>
  <si>
    <t>GOOD EYE 台灣挑剔指南：第一本讓世界認識台灣的中英文風格旅遊書【全新增訂版】</t>
  </si>
  <si>
    <t>不讓你孤單：破解亞斯伯格症孩子的固著性與社交困難</t>
  </si>
  <si>
    <t>不是生活無趣，是你過得乏味：在不變的日常找變化，過你喜歡的日子。</t>
  </si>
  <si>
    <t>學會和疼痛共處，你可以變得更強大</t>
  </si>
  <si>
    <t>遺憾收納員</t>
  </si>
  <si>
    <t>衣櫥加法：擁抱豐盛的自己</t>
  </si>
  <si>
    <t>走在，沒人想去的地方：樹木希林離世前的最後採訪</t>
  </si>
  <si>
    <t>詹姆士快手菜：5核心觀念+97道食譜，教你成為廚房裡的時間管理大師</t>
  </si>
  <si>
    <t>優雅教養：傾聽、陪伴、愛，教你解讀孩子的心</t>
  </si>
  <si>
    <t>多找個籃子放雞蛋：上班族用副業創造多重收入的方法，分散薪水風險，邁向終生財務自由</t>
  </si>
  <si>
    <t>用親子共讀，玩出0-12歲英語力</t>
  </si>
  <si>
    <t>只要婚，不要昏！：婚姻沒有那麼難，看我如何「墳墓求生」，用高情商成為好老婆、好媳婦！</t>
  </si>
  <si>
    <t>有效到讓人中毒的最強心理學：提防惡用上癮、小心中毒的45個心理學絕技</t>
  </si>
  <si>
    <t>讓寫作成為自我精進的武器：透過寫作，打造個人影響力，讓機會自動找上你</t>
  </si>
  <si>
    <t>給不小心就會太焦慮的你：摘下「窮忙濾鏡」X擺脫「不安迴圈」，找回自己的人生</t>
  </si>
  <si>
    <t>中醫四季養生隨身查</t>
  </si>
  <si>
    <t>傳染病的世界史：人類二十萬年興亡史上最大戰爭！從導致數十億人死亡、地球環境史上各種致命瘟疫，看國家文明、社會遭受流行病衝擊與變革的人類大歷史</t>
  </si>
  <si>
    <t>避免工作無效圖鑑：超強社長的70個工作術</t>
  </si>
  <si>
    <t>不善社交的內向人，怎麼打造好人脈？：矽谷人不聚會、少出門，也能與人高效連結的「關鍵人脈術」</t>
  </si>
  <si>
    <t>我只是好好生活，工作竟然變順了：讓工作和生活相輔相成，解決人生卡關、突破困頓的翻轉指南</t>
  </si>
  <si>
    <t>崩潰媽媽的自救指南：保持冷靜、化解親子衝突的怒氣平復法</t>
  </si>
  <si>
    <t>益生菌2.0大未來：人體微生物逆轉疾病的全球新趨勢</t>
  </si>
  <si>
    <t>醫生媽媽的時間管理術</t>
  </si>
  <si>
    <t>德州媽媽沒有崩潰：早安！今天又是被迫營業的一天</t>
  </si>
  <si>
    <t>大數據時代超吸睛視覺化工具與技術：Tableau資料分析師進階高手養成實戰經典</t>
  </si>
  <si>
    <t>一位原住民心理師的心底事</t>
  </si>
  <si>
    <t>吳明珠教你養好腎，不畏更年期：髮量豐盈、皮膚細嫩、性福滿意、好眠好脾氣，60歲就像40歲！</t>
  </si>
  <si>
    <t>大數據時代的智慧型企業</t>
  </si>
  <si>
    <t>因為整理，人生變輕鬆了：幫助2000個家庭的整理專家，教你從超量物品中解脫，找回自由的生活！</t>
  </si>
  <si>
    <t>雖然想死，但卻成為醫生的我：徘徊在生死邊界的急診故事</t>
  </si>
  <si>
    <t>跟著台達蓋出綠建築2：深植校園綠色種子</t>
  </si>
  <si>
    <t>小學生英文我不怕！【100分必讀?Q版神攻略】No.1學霸李小白領銜主演，英格力友情客串</t>
  </si>
  <si>
    <t>我們還有沒有勇氣相遇</t>
  </si>
  <si>
    <t>這裡會是我的家嗎？每個故事都有兩面</t>
  </si>
  <si>
    <t>英文語感輕鬆get！80單字就搞定</t>
  </si>
  <si>
    <t>愛妻瘦身便當【減醣成功三部曲】：善用氣炸、烤箱各種鍋，瘦到大家嚇一跳</t>
  </si>
  <si>
    <t>那些做自己的女人，和她們的餐桌：她，橫越歐洲大陸找尋自我，走進12個女主人的家，聽她們用生活樣貌說故事，重新找回女生向前走的勇氣</t>
  </si>
  <si>
    <t>新．口水龍</t>
  </si>
  <si>
    <t>一個人的優雅煮食： 咩莉的160道料理風景</t>
  </si>
  <si>
    <t>NOMA餐廳發酵實驗：米麴、康普茶、醬油、味噌、醋、古魚醬、乳酸菌及黑化蔬果</t>
  </si>
  <si>
    <t>我45歲學存股，股利年領200萬：投資晚鳥退休教師教你「咖啡園存股法」，讓股市變成你的搖錢樹</t>
  </si>
  <si>
    <t>翻轉吧！房仲菜鳥</t>
  </si>
  <si>
    <t>世界最有趣的心理學故事：讓你成為洞察人性的心靈大師</t>
  </si>
  <si>
    <t>隔代不隔愛</t>
  </si>
  <si>
    <t>丹妮拉也想當海盜：女生就不能當海盜嗎？</t>
  </si>
  <si>
    <t>李智雅姊姊，現在終於能說了</t>
  </si>
  <si>
    <t>只看一眼就會煮：「免秤量」「免菜刀」「免剩食」「免開火」，4大類食譜任你挑！24萬粉絲加持的JOE桑?圖解103道美味料理！</t>
  </si>
  <si>
    <t>星星女孩</t>
  </si>
  <si>
    <t>沒有名字的男孩</t>
  </si>
  <si>
    <t>刻在你心底的名字：劇本原創小說</t>
  </si>
  <si>
    <t>21天增肌燃脂計畫！啟動生酮與改造體態攻略：打造9%體脂！從低醣開始，搭配間歇斷食，立刻重啟超狂燃脂代謝</t>
  </si>
  <si>
    <t>Excel自學聖經：從完整入門到職場活用的技巧與實例大全</t>
  </si>
  <si>
    <t>為何我們總是想得太多，卻做得太少：擊敗拖延、惰性、完美主義，讓行動力翻倍的高效習慣法則</t>
  </si>
  <si>
    <t xml:space="preserve">化解人生煩惱的八大練習：資深心理師的獨到觀察，化成你的轉念心法 </t>
  </si>
  <si>
    <t>小資族的選擇權加薪術</t>
  </si>
  <si>
    <t>Carol的世界烘焙地圖：到不了的地方，就用甜點吧！</t>
  </si>
  <si>
    <t>水鬼學校和失去媽媽的水獺</t>
  </si>
  <si>
    <t>憂鬱擱淺的我，也想好好工作：一個憂鬱症患者從繭居在家到走向世界的重生之旅</t>
  </si>
  <si>
    <t>日日小掃除，舒壓整理術</t>
  </si>
  <si>
    <t>開啟「高需求小孩」的正向天賦：高敏感、愛爭辯、超固執、情緒強烈...這些讓人抓狂的性格，可以轉化成優勢！【拯救百萬對父母的30年超實用教養經典】</t>
  </si>
  <si>
    <t>紙飛機STEAM實作飛行寶典</t>
  </si>
  <si>
    <t>王明勇的生機路：從建築工程師到生機食養專家的美好信念</t>
  </si>
  <si>
    <t>1枝筆＋1張紙，說服各種人：最強圖解溝通術，學會4種符號，職場、生活、人際關係，4圖1式就搞定！</t>
  </si>
  <si>
    <t>你猜！他下一個動作是什麼？人性心理學最高境界</t>
  </si>
  <si>
    <t>烏秋日記</t>
  </si>
  <si>
    <t>我的室友卡夫卡</t>
  </si>
  <si>
    <t>搞懂多元智能　你的孩子是天才：為你找出孩子的隱藏天賦</t>
  </si>
  <si>
    <t>股債雙存獲利六堂課：財經直播主游庭皓教你抓對景氣做投資</t>
  </si>
  <si>
    <t>孤獨六講【暢銷紀念版】</t>
  </si>
  <si>
    <t>異形</t>
  </si>
  <si>
    <t>在曼哈頓遇見吳爾芙</t>
  </si>
  <si>
    <t>從此不再為難自己</t>
  </si>
  <si>
    <t>0-6歲好眠全指南：搞定小孩子，爸媽好日子</t>
  </si>
  <si>
    <t>譯者再現：台灣作家在東亞跨語越境的翻譯實踐</t>
  </si>
  <si>
    <t>移動的世界史：從智人走出非洲到難民湧入歐洲，看人類的遷徙如何改變世界！</t>
  </si>
  <si>
    <t>日本股神的訊號判讀教室：上完這堂課，讓你攻守自如、多空都賺</t>
  </si>
  <si>
    <t>別人怎麼賺錢，是你不會的</t>
  </si>
  <si>
    <t>寬恕的一年：《奇蹟課程》學員每日練習．耶穌釋義版</t>
  </si>
  <si>
    <t>挑出穩賺股的100%獲利公式：專買「一年會漲三倍」的爆賺小型股，3萬本金在10年滾出3000萬！</t>
  </si>
  <si>
    <t>奪橋遺恨：市場花園作戰的雄心與悲劇</t>
  </si>
  <si>
    <t>人生逍遙遊：老莊教我們的自在生命哲學</t>
  </si>
  <si>
    <t>月入23K無痛買房投資術：Dr. Selena教你鍊出人生第一桶金，投資買好宅！</t>
  </si>
  <si>
    <t>死神休假?撈金魚&lt;&gt;&lt;</t>
  </si>
  <si>
    <t>感覺不被愛的時候，就畫一棵樹吧！：跟著心理學博士畫樹木圖解讀內心世界（全彩圖解）</t>
  </si>
  <si>
    <t>在愛裡相遇：用一塊錢的力量，累積千萬祝福</t>
  </si>
  <si>
    <t>台灣好「棒」！</t>
  </si>
  <si>
    <t>新冠啟示錄（思想41）</t>
  </si>
  <si>
    <t>慢行高雄：15條文青帶路，輕鬆遊晃路線（二版）</t>
  </si>
  <si>
    <t>推?的人：編輯與作家們共同締造的藝文副刊?色?代</t>
  </si>
  <si>
    <t>千分之三的意義：兩位聽損兒爸爸一起攜手走過的成長路程</t>
  </si>
  <si>
    <t>飛不起來的我，能做特別的事！</t>
  </si>
  <si>
    <t>聚焦時間管理法：只做最重要的事，活出最佳人生節奏</t>
  </si>
  <si>
    <t>日本庶民美食：Nippon所藏日語嚴選講座（附QR Code.線上音檔）</t>
  </si>
  <si>
    <t>于闐太子</t>
  </si>
  <si>
    <t>我家住在張日興隔壁</t>
  </si>
  <si>
    <t>我養了一隻暴龍！</t>
  </si>
  <si>
    <t>從臺車到巴士：百年臺灣地方交通演進史</t>
  </si>
  <si>
    <t>薩提爾的親子情緒課：以愛的對話，陪孩子走過情緒風暴</t>
  </si>
  <si>
    <t>男人這東西</t>
  </si>
  <si>
    <t>追憶似水年華1：在斯萬家那邊（全新校訂版）</t>
  </si>
  <si>
    <t>追憶似水年華2：在少女們身旁（全新校訂版）</t>
  </si>
  <si>
    <t>追憶似水年華3：蓋爾芒特家那邊（全新校訂版）</t>
  </si>
  <si>
    <t>追憶似水年華4：索多姆和戈摩爾（全新校訂版）</t>
  </si>
  <si>
    <t>追憶似水年華5：女囚（全新校訂版）</t>
  </si>
  <si>
    <t>追憶似水年華6：女逃亡者（全新校訂版）</t>
  </si>
  <si>
    <t>追憶似水年華7：重現的時光（全新校訂版）</t>
  </si>
  <si>
    <t>讓光照亮你的心（那些日常的美好片刻，勇氣、力量與希望，照亮你心裡的黑暗，不再讓你委屈）</t>
  </si>
  <si>
    <t>我無所畏：就算失去雙腳，也要用意志跑完人生！</t>
  </si>
  <si>
    <t>為幸福，再勇敢一次：好命女人的40個婚姻必修學分</t>
  </si>
  <si>
    <t>你的個性，決定你該怎麼瘦：減肥無法一體適用，針對五大個性量身打造，四週輕鬆瘦！</t>
  </si>
  <si>
    <t>她們</t>
  </si>
  <si>
    <t>永發街事</t>
  </si>
  <si>
    <t>封鎖</t>
  </si>
  <si>
    <t>雲端的丈夫</t>
  </si>
  <si>
    <t>格子舖</t>
  </si>
  <si>
    <t>戀人</t>
  </si>
  <si>
    <t>高爾基公園</t>
  </si>
  <si>
    <t>新神</t>
  </si>
  <si>
    <t>儚：恐怖成語故事</t>
  </si>
  <si>
    <t>不亦快哉集：令人驚豔的102歲</t>
  </si>
  <si>
    <t>命子</t>
  </si>
  <si>
    <t>單騎慢遊宜花東</t>
  </si>
  <si>
    <t>把問題化繁為簡的思考架構圖鑑：五大類思考力 ╳ 60款工具，提升思辨、創意、商業、企畫、分析力，讓解決問題效率事半功倍</t>
  </si>
  <si>
    <t>與家人的財務界線：富媽媽教你釐清家人的金援課題，妥善管理親情的金錢漏洞</t>
  </si>
  <si>
    <t>爸爸不會哭</t>
  </si>
  <si>
    <t>母子鐵道迷的旅行日誌</t>
  </si>
  <si>
    <t>畫句子</t>
  </si>
  <si>
    <t>圖說演算法：使用Java</t>
  </si>
  <si>
    <t>致我們甜甜的小美滿</t>
  </si>
  <si>
    <t>致我們暖暖的小時光（原名：末末）</t>
  </si>
  <si>
    <t>AIoT人工智慧在物聯網的應用與商機(第二版)</t>
  </si>
  <si>
    <t>尖叫連線</t>
  </si>
  <si>
    <t>驚夢49天：電影小說</t>
  </si>
  <si>
    <t>迴盪在西門町的歌聲：紅包歌星的故事</t>
  </si>
  <si>
    <t>網頁設計丙級檢定術科解題教本：109年啟用試題</t>
  </si>
  <si>
    <t>網頁設計丙級檢定學科試題解析：109年啟用試題</t>
  </si>
  <si>
    <t>電腦軟體應用丙級檢定學科試題解析：109年啟用</t>
  </si>
  <si>
    <t>電腦軟體應用乙級檢定學科試題解析：109年啟用</t>
  </si>
  <si>
    <t>網頁設計丙級檢定學術科解題教本｜109年啟用試題</t>
  </si>
  <si>
    <t>歡迎來我家</t>
  </si>
  <si>
    <t>小遷徙</t>
  </si>
  <si>
    <t>苦秦魂</t>
  </si>
  <si>
    <t>Access 2019嚴選教材！資料庫建立．管理．應用</t>
  </si>
  <si>
    <t>電腦軟體設計丙級技能檢定學術科（適用Visual Basic）2020版</t>
  </si>
  <si>
    <t>Excel商業智慧分析：樞紐分析x大數據分析工具PowerPivot及PowerView（適用Office 365/2013/2016/2019）</t>
  </si>
  <si>
    <t>SPSS 26統計分析嚴選教材（適用SPSS 26~22）</t>
  </si>
  <si>
    <t>快快樂樂學威力導演18：影音/MV剪輯活用創意特蒐</t>
  </si>
  <si>
    <t>歡迎光臨！楊比比的數位後製暗房Photoshop+Camera Raw編修私房密技200+（千萬網友點擊推薦狂推必學）</t>
  </si>
  <si>
    <t>翻倍效率工作術：不會就太可惜的Excel必學圖表（第二版）（大數據時代必備的圖表視覺分析術！）</t>
  </si>
  <si>
    <t>Python自學聖經：從程式素人到開發強者的技術與實戰大全！（附影音/範例程式）</t>
  </si>
  <si>
    <t>Python從基礎到資料庫專題</t>
  </si>
  <si>
    <t>粽邪（電影小說）</t>
  </si>
  <si>
    <t>秀琴，這個愛笑的女孩</t>
  </si>
  <si>
    <t>圖解3000年經典戰略：38篇智慧結晶，人生規劃術×職場競爭力一次掌握</t>
  </si>
  <si>
    <t>ThinkPad使用大全：商用筆電王者完全解析</t>
  </si>
  <si>
    <t>我的編輯是第一夫人賈桂琳</t>
  </si>
  <si>
    <t>花團錦簇：十八相送詩集</t>
  </si>
  <si>
    <t>撫慰身心的精油擴香芳療：64種基礎精油×160種擴香配方，改善焦慮、疲勞、過敏、頭痛等200種身心問題</t>
  </si>
  <si>
    <t>荒涼糖果店</t>
  </si>
  <si>
    <t>何處是兒時的家</t>
  </si>
  <si>
    <t>PHP動態網站系統開發與Laravel框架運用</t>
  </si>
  <si>
    <t>電腦軟體應用丙級技能檢定：術科解題實作（109年試題完整版）（第二版）（109.07.01起報檢者適用）</t>
  </si>
  <si>
    <t>電腦軟體應用丙級技能檢定：學科+共同科目試題解析（109年完整版）（第二版）（ 109.07.01起報檢者適用）</t>
  </si>
  <si>
    <t>從 Hooks 開始，讓你的網頁 React 起來（iT邦幫忙鐵人賽系列書）</t>
  </si>
  <si>
    <t>神之?，葡萄酒秒懂BOOK：從享受到了解六個常見葡萄品種、三種基本款酒杯、四十支特選美酒，你就是葡萄酒達人！</t>
  </si>
  <si>
    <t>圖解！一次搞懂資料庫</t>
  </si>
  <si>
    <t>最親切的SQL入門教室</t>
  </si>
  <si>
    <t>人工智慧Python基礎課：用Python分析了解你的資料</t>
  </si>
  <si>
    <t>Access 2019資料庫系統概論與實務 適用2019/2016</t>
  </si>
  <si>
    <t>Excel函數與分析工具：應用解析x實務範例x統計分析（適用Excel 2019~2013）</t>
  </si>
  <si>
    <t>境外融資1：中小企業上市新通路</t>
  </si>
  <si>
    <t>境外融資2：20家企業上市路徑解讀</t>
  </si>
  <si>
    <t>Climate Change Liability and Beyond</t>
  </si>
  <si>
    <t>跨裝置網頁設計(第四版)- HTML5、CSS3、JavaScript、jQuery、Bootstrap</t>
  </si>
  <si>
    <t>實用LibreOffice Writer 5.3文書處理(ODF專家親授)</t>
  </si>
  <si>
    <t>Linux Shell 程式設計與管理實務 [第三版]</t>
  </si>
  <si>
    <t>Visual C# 2017從零開始</t>
  </si>
  <si>
    <t>翻倍效率工作術 - 不會就太可惜的 Excel 必學函數(第二版) (大數據時代必備的資料統計運算力！)</t>
  </si>
  <si>
    <t>費曼的6堂Easy物理課</t>
  </si>
  <si>
    <t>費曼的6堂Easy相對論</t>
  </si>
  <si>
    <t>間歇高效率的番茄工作法：25分鐘，打造成功的最小單位，幫你杜絕分心、提升拚勁【風靡30年的時間管理經典】</t>
  </si>
  <si>
    <t>瘟疫與人：傳染病對人類歷史的衝擊</t>
  </si>
  <si>
    <t xml:space="preserve">跟著柴鼠學FQ，做自己的提款機：為投資理財打好基本功，讓你不靠勞力，增加被動收入，快速FIRE </t>
  </si>
  <si>
    <t>出差英文1000句型</t>
  </si>
  <si>
    <t>美國留學會話：申請學校、校園英文、實用資訊—EZ TALK 總編嚴選特刊（附QR Code線上音檔）</t>
  </si>
  <si>
    <t>敗戰處理</t>
  </si>
  <si>
    <t>競爭優勢（上）</t>
  </si>
  <si>
    <t>競爭優勢（下）</t>
  </si>
  <si>
    <t>稀有金屬戰爭</t>
  </si>
  <si>
    <t>當上主管後，難道只能默默崩潰？：Facebook產品設計副總打造和諧團隊的領導之路</t>
  </si>
  <si>
    <t>所有工作都是業務工作：銷售力，最有價值的職場軟實力</t>
  </si>
  <si>
    <t>MVP製造機：看大聯盟頂尖球隊如何用科技顛覆傳統、以成長心態擁抱創新，讓平凡C咖成為冠軍A咖</t>
  </si>
  <si>
    <t>沒有聲音的女人們</t>
  </si>
  <si>
    <t>Spring Boot情境式網站開發指南：使用Spring Data JPA、Spring Security、Spring Web Flow</t>
  </si>
  <si>
    <t>Exchange Server 2019工作現場實戰寶典：基礎建置x進階管理x資訊安全管理</t>
  </si>
  <si>
    <t>Java SE 14 技術手冊</t>
  </si>
  <si>
    <t>只有讀「書」能抵達的境界：雖然知識、資訊唾手可得，但只有「閱讀一本書」的過程，才能鍛鍊思考力、人格與素養</t>
  </si>
  <si>
    <t>跨能致勝：顛覆一萬小時打造天才的迷思，最適用於AI世代的成功法</t>
  </si>
  <si>
    <t>精進英文閱讀力：從閱讀學會國中小必備60個文法重點（附QR Code線上音檔）</t>
  </si>
  <si>
    <t>大流感：致命的瘟疫史（經典回歸版）</t>
  </si>
  <si>
    <t>黑暗巨塔：德意志銀行　川普、納粹背後的金主，資本主義下的金融巨獸</t>
  </si>
  <si>
    <t>善待自己，即便你不完美：拋開習慣性自責的思維，從10張探索地圖中自我覺察、無痛改變，活成自己喜歡的模樣</t>
  </si>
  <si>
    <t>帶腦去上班：善用認知科學，找到好工作、創造高績效、打造成功職涯</t>
  </si>
  <si>
    <t>貿易大歷史：貿易如何形塑世界，從石器時代到數位時代，跨越人類五千年的貿易之旅【經典紀念版】</t>
  </si>
  <si>
    <t>欲望的美學：心靈世界的陷阱與門徑</t>
  </si>
  <si>
    <t>間隙：寫給受折磨的你</t>
  </si>
  <si>
    <t>洗車人家</t>
  </si>
  <si>
    <t>57+1的鑽石人生：打磨出自己最好的樣子</t>
  </si>
  <si>
    <t>裝幀師：Sunday Times暢銷榜No.1</t>
  </si>
  <si>
    <t>職場英文必備實戰指南：EZ TALK 總編嚴選特刊（附QR Code.線上音檔）</t>
  </si>
  <si>
    <t>恣意橫行：違法手段×企業醜聞×內部攻防戰，Uber如何跌落神壇？</t>
  </si>
  <si>
    <t>簡單豐足：減法養生的52個關鍵字</t>
  </si>
  <si>
    <t>戰勝英文翻譯與寫作：學好文法，寫出流暢短文</t>
  </si>
  <si>
    <t>最親切的Google Analytics入門教室</t>
  </si>
  <si>
    <t>TensorFlow 2.x人工智慧、機器學習超炫範例200+</t>
  </si>
  <si>
    <t xml:space="preserve">Python+TensorFlow 2.x人工智慧、機器學習、大數據：超炫專案與完全實戰 </t>
  </si>
  <si>
    <t>世界經濟10000年：從石器時代到貿易戰爭，我們的經濟是如何成形？</t>
  </si>
  <si>
    <t>極端不確定性：為不可知的未來做決策</t>
  </si>
  <si>
    <t>我是醫師 我得癌症</t>
  </si>
  <si>
    <t>101招學會LibreOffice：Writer文書 x Calc試算表 x Impress簡報實戰技巧</t>
  </si>
  <si>
    <t xml:space="preserve">我們的孩子在呼救：一個兒少精神科醫師,與傷痕累累的孩子們 </t>
  </si>
  <si>
    <t>在藏身之處，活得燦爛如初：一個不良少年走向斜槓青年的生命故事</t>
  </si>
  <si>
    <t>你的大學升不升《大學四年，你想成為什麼樣的人呢？》</t>
  </si>
  <si>
    <t>當愛情來的時候《懂得相守，才配永久》</t>
  </si>
  <si>
    <t>健康活下去：長壽．睡眠．飲食．醫療的身體革命</t>
  </si>
  <si>
    <t>有錢人都在做的100件事：小改變累積大財富。</t>
  </si>
  <si>
    <t>美國女子學：#凍卵 #MeToo #瘋狂的矽谷媽媽：看美國女人如何破關打怪，為不完美的自己而戰！</t>
  </si>
  <si>
    <t>黃越綏的高齡快樂學：「老」就是這麼一回事！</t>
  </si>
  <si>
    <t>想死不如健身！改變一生的超科學理由：破除99％肌力訓練迷思、疑慮的終極動力手冊</t>
  </si>
  <si>
    <t>邊緣印度：那些被隱藏的故事和女人</t>
  </si>
  <si>
    <t>渣男，病態人格：精神科醫師剖析7種人格違常渣男，遠離致命愛情</t>
  </si>
  <si>
    <t>深度造假：比真實還真的AI合成技術，如何奪走人類的判斷力，釀成資訊末日危機？</t>
  </si>
  <si>
    <t>讓訂閱飆升、引爆商機的圈粉法則：流量世代，競爭力來自圈粉力</t>
  </si>
  <si>
    <t>我的美好，不該是你騷擾我的藉口：15步驟全面擊退性騷擾，在職場的權力遊戲裡，沉默不是唯一武器</t>
  </si>
  <si>
    <t>實現財務自由的被動收入計畫：不再用時間、勞力換取金錢，打造自動賺錢的多重開源大全</t>
  </si>
  <si>
    <t>新世代影響力：年輕人如何成為引領未來趨勢、改變社會運作的力量？</t>
  </si>
  <si>
    <t>情緒芳療：花草力量伴你跨越情感勒索的疲憊痛楚，正視早該斷捨離的情緒振盪！</t>
  </si>
  <si>
    <t>老年人常見疾病防治與用藥安全</t>
  </si>
  <si>
    <t>傳染力法則：網紅、股災到疾病，趨勢如何崛起與消長</t>
  </si>
  <si>
    <t>其實，我們都寂寞：培養獨處的能力，做自己最好的陪伴</t>
  </si>
  <si>
    <t>行為上癮：從心理學、經濟學、社會學、行銷學的角度，完全解析智能社會下讓你入坑、欲罷不能、難以自拔的決策陷阱。</t>
  </si>
  <si>
    <t>給總是假裝堅強、逃避傷痛的你：解開童年創傷的心理圈套，運用自我對話，療癒不安與焦慮</t>
  </si>
  <si>
    <t>怎樣吃出健康</t>
  </si>
  <si>
    <t>嗨！阿公！：從陪伴到離別的點點滴滴</t>
  </si>
  <si>
    <t>自在女人：做自己的主人</t>
  </si>
  <si>
    <t>歡迎來到志祺七七！不搞笑、談時事，資訊設計原來很可以：從50人的資訊設計公司到日更YouTuber的瘋狂技能樹</t>
  </si>
  <si>
    <t>讓「i世代」年輕員工動起來！老方法不管用了，39招新世代管理術，打造人人羨慕的超強團隊</t>
  </si>
  <si>
    <t>翻轉你認為的罕見疾病：免疫系統疾病（MS）I’M OK AND YOU？MULTIPLE SCLEROSIS</t>
  </si>
  <si>
    <t>圖解物聯網與5G的商業應用</t>
  </si>
  <si>
    <t>機智夫妻生活：腦科學專家的配偶使用說明書</t>
  </si>
  <si>
    <t>愛的原形：20段療護紀實故事，提醒我們要好好說再見</t>
  </si>
  <si>
    <t xml:space="preserve">覺察孩子的焦慮危機：咬手、拔頭髮、猛眨眼……從辨識警訊開始，讓孩子學會紓解焦慮，安定成長
</t>
  </si>
  <si>
    <t>新版威士忌學：簡史、原料、製程、蒸餾、熟陳、調和與裝瓶，追尋完美製程的究極之書</t>
  </si>
  <si>
    <t>天主任用的佛教徒</t>
  </si>
  <si>
    <t>器物的象徵：佛教打造的中國物質世界</t>
  </si>
  <si>
    <t>旅行之書</t>
  </si>
  <si>
    <t>蜃棄樓</t>
  </si>
  <si>
    <t>最好玩最刺激的探險思維遊戲</t>
  </si>
  <si>
    <t>鬼的歷史：不管是什麼鬼，都給我來一點</t>
  </si>
  <si>
    <t>冷凍創意食譜：長期保存營養UP! 省時輕鬆做！</t>
  </si>
  <si>
    <t>日本人的活法</t>
  </si>
  <si>
    <t>北歐眾神</t>
  </si>
  <si>
    <t>超級英雄是這樣煉成的</t>
  </si>
  <si>
    <t>夏商周原來是這樣</t>
  </si>
  <si>
    <t>最好別想起</t>
  </si>
  <si>
    <t>寂寞的神奇力量——耐得住寂寞的人最堅強</t>
  </si>
  <si>
    <t>陌生的美麗：突破日常的人文力量</t>
  </si>
  <si>
    <t>活出自己的價值：以孔子為師</t>
  </si>
  <si>
    <t>瑜伽療癒的身心復健科學：解讀身體緊繃和疼痛的情緒原貌，找出創傷源頭的身心掃描</t>
  </si>
  <si>
    <t>縮時社會：奪回遭科技控制的快轉人生</t>
  </si>
  <si>
    <t>死神的右手</t>
  </si>
  <si>
    <t>瞬間之旅</t>
  </si>
  <si>
    <t>休克：我的重生之旅，以及病醫關係的省思</t>
  </si>
  <si>
    <t>外鄉女</t>
  </si>
  <si>
    <t>為什麼缺點多的人反而受歡迎？：讓你自信做自己，又能贏得人心、無往不利的七個心靈技法</t>
  </si>
  <si>
    <t>女神自助餐</t>
  </si>
  <si>
    <t>女子力不是溫柔，是戰鬥：再簡單的小日子，也需要挺身前進！</t>
  </si>
  <si>
    <t>時光那端遇見你</t>
  </si>
  <si>
    <t>走過二十年的恩典足跡</t>
  </si>
  <si>
    <t>地球最後1秒鐘：認識科學能拯救世界嗎？</t>
  </si>
  <si>
    <t>誰說算命都是統計學？：來自百年命相館的占星師告訴你，人生好壞都是自己走出來的！</t>
  </si>
  <si>
    <t>守門員的焦慮</t>
  </si>
  <si>
    <t>超越自己就美，管她什麼完美：你不一定要打造女王之路，但要活出最好的自己！</t>
  </si>
  <si>
    <t>為什麼關係融洽，另一半仍出軌？：走過伴侶出軌，從放不下、不放下，到過得自在安好</t>
  </si>
  <si>
    <t>保養常識9成都是騙人的：終極×最強肌膚保養法</t>
  </si>
  <si>
    <t>焦慮也沒關係！：與焦慮和平共存的生活法則</t>
  </si>
  <si>
    <t>超額徵收：都市計畫？或炒作土地、侵害人權？揭開區段徵收的真相</t>
  </si>
  <si>
    <t>疫病與社會的十個關鍵詞</t>
  </si>
  <si>
    <t>下班後1小時的極速學習攻略：職場進修達人不辭職，靠「偷時間」高效學語言、修課程，10年考取10張證照</t>
  </si>
  <si>
    <t>孤獨的價值：寂寞是一種必要</t>
  </si>
  <si>
    <t>我們不在咖啡館：作家的故事，第一手臺灣藝文觀察報導</t>
  </si>
  <si>
    <t>FLOW──心流</t>
  </si>
  <si>
    <t>好好走路不會老：走五百步就有三千步的效果，強筋健骨、遠離臥床不起最輕鬆的全身運動</t>
  </si>
  <si>
    <t>選茶．泡茶．品茶，好茶的科學：影響鮮味、苦味、香氣的關鍵是什麼？日本大師教你掌握溫度、比例，泡出回甘好茶</t>
  </si>
  <si>
    <t>如果那是夢想，再苦也要去：前進或死亡，法國外籍兵團教我的事</t>
  </si>
  <si>
    <t>論傑作：拒絕平庸的文學閱讀指南</t>
  </si>
  <si>
    <t>四弦一音——瓜奈里四重奏的故事</t>
  </si>
  <si>
    <t>退休練習曲：迎接第二次黃金青春的人生提案</t>
  </si>
  <si>
    <t>怪奇物理的日常大冒險：又酷又能學到東西的漫畫量子力學，迷人又好笑的相對論</t>
  </si>
  <si>
    <t>愛情，不只順其自然：主動、被動，不如有技巧的互動</t>
  </si>
  <si>
    <t>NBA X MBA：36位NBA巨星球場上的職場生存和自我管理智慧</t>
  </si>
  <si>
    <t>讓老闆聽懂的簡報實力：21堂必修英語簡報課，秒懂聽眾需求，一次學會演說魅力、深入人心的語言技巧</t>
  </si>
  <si>
    <t>我的孩子，不需要迎合世界的標準：改變父母的視線高度，建立正向親子關係，啟動青春期孩子無限潛能</t>
  </si>
  <si>
    <t>故事張愛玲：食物、聲音、氣味的意象之旅</t>
  </si>
  <si>
    <t>財務自由實踐版：打造財務跑道，月光族、小資族也能過自己想要的生活</t>
  </si>
  <si>
    <t>中國贏了嗎？：挑戰美國的強權領導</t>
  </si>
  <si>
    <t>來玩吧！把藝術變成孩子最愛的23堂遊戲課：線條愛跳舞，跳出五感統合、肢體律動感；紙箱變迷宮，玩出右腦創意、左腦邏輯力【新課綱最佳延伸教材】(三版)</t>
  </si>
  <si>
    <t>你明明心好累，為何還裝作無所謂？：破解你的「假情緒」，看懂並接納自己內在真實需要</t>
  </si>
  <si>
    <t>健身新手重訓攻略：槓片啞鈴×阻力帶×健身器材，新手必學的五大重訓，教你正確施力、精準增肌</t>
  </si>
  <si>
    <t>共享經濟如何讓人變幸福？：利他．分享．在地化，我們已進入第四消費時代</t>
  </si>
  <si>
    <t>美國的決斷：台灣人應該知道的美國外交思維與決策</t>
  </si>
  <si>
    <t>下一波全球經濟浩劫：亂世中保存財富的七大祕訣</t>
  </si>
  <si>
    <t>民主的弱點：民意，如何成為世界強權操弄的政治武器</t>
  </si>
  <si>
    <t>當好總統變成壞總統</t>
  </si>
  <si>
    <t>重病的美國：大疫情時代的關鍵4堂課，我們如何反思醫療、人權與自由</t>
  </si>
  <si>
    <t>投資心智：邁向財務自由的十二則練習，風靡全美的人生增值術</t>
  </si>
  <si>
    <t>B型選擇——綠藤：找不到喜歡的答案，就自己創造</t>
  </si>
  <si>
    <t>設計你的幸福人生：從家庭到消費，看準社會五大趨勢，畫出你的未來藍圖</t>
  </si>
  <si>
    <t>你的客戶就是我的客戶：打破紅海僵局，取代競爭對手的業務生存策略</t>
  </si>
  <si>
    <t>庫德的勇氣：庫德族人追求和平與獨立的故事，以及一段跨國界的台庫情緣</t>
  </si>
  <si>
    <t>顯示更多</t>
  </si>
  <si>
    <t>給在意他人看法而痛苦的我：57個放下的練習，帶你擺脫敏感脆弱，養成鑽石心</t>
  </si>
  <si>
    <t>如何成為藝術家：普立茲藝評獎得主寫給藝術家的63條生存守則，帶新手入門探索、老手突破瓶頸，甚至解惑人生，一本滿足</t>
  </si>
  <si>
    <t>中東的裂痕：泛阿拉伯主義的流產和大英帝國的遺產（劉仲敬．民族發明學講稿03）</t>
  </si>
  <si>
    <t>運動基因：頂尖運動表現背後的科學</t>
  </si>
  <si>
    <t>修復情緒的100個創作練習：把壓力、焦慮、惶恐、不安轉交給藝術，卸下傷痛，撫慰身心</t>
  </si>
  <si>
    <t>https://reading.udn.com/libnew/Redirect.jsp?T_ID=1419259&amp;U_ID=kmu</t>
  </si>
  <si>
    <t>https://reading.udn.com/libnew/Redirect.jsp?T_ID=1419287&amp;U_ID=kmu</t>
  </si>
  <si>
    <t>https://reading.udn.com/libnew/Redirect.jsp?T_ID=1419255&amp;U_ID=kmu</t>
  </si>
  <si>
    <t>https://reading.udn.com/libnew/Redirect.jsp?T_ID=1419286&amp;U_ID=kmu</t>
  </si>
  <si>
    <t>https://reading.udn.com/libnew/Redirect.jsp?T_ID=1419261&amp;U_ID=kmu</t>
  </si>
  <si>
    <t>https://reading.udn.com/libnew/Redirect.jsp?T_ID=1419275&amp;U_ID=kmu</t>
  </si>
  <si>
    <t>https://reading.udn.com/libnew/Redirect.jsp?T_ID=1419254&amp;U_ID=kmu</t>
  </si>
  <si>
    <t>https://reading.udn.com/libnew/Redirect.jsp?T_ID=1419277&amp;U_ID=kmu</t>
  </si>
  <si>
    <t>https://reading.udn.com/libnew/Redirect.jsp?T_ID=1419288&amp;U_ID=kmu</t>
  </si>
  <si>
    <t>https://reading.udn.com/libnew/Redirect.jsp?T_ID=1419282&amp;U_ID=kmu</t>
  </si>
  <si>
    <t>https://reading.udn.com/libnew/Redirect.jsp?T_ID=1419270&amp;U_ID=kmu</t>
  </si>
  <si>
    <t>https://reading.udn.com/libnew/Redirect.jsp?T_ID=1419291&amp;U_ID=kmu</t>
  </si>
  <si>
    <t>https://reading.udn.com/libnew/Redirect.jsp?T_ID=1419285&amp;U_ID=kmu</t>
  </si>
  <si>
    <t>https://reading.udn.com/libnew/Redirect.jsp?T_ID=1419274&amp;U_ID=kmu</t>
  </si>
  <si>
    <t>https://reading.udn.com/libnew/Redirect.jsp?T_ID=1419292&amp;U_ID=kmu</t>
  </si>
  <si>
    <t>https://reading.udn.com/libnew/Redirect.jsp?T_ID=1419290&amp;U_ID=kmu</t>
  </si>
  <si>
    <t>https://reading.udn.com/libnew/Redirect.jsp?T_ID=1419271&amp;U_ID=kmu</t>
  </si>
  <si>
    <t>https://reading.udn.com/libnew/Redirect.jsp?T_ID=1419269&amp;U_ID=kmu</t>
  </si>
  <si>
    <t>https://reading.udn.com/libnew/Redirect.jsp?T_ID=1419289&amp;U_ID=kmu</t>
  </si>
  <si>
    <t>https://reading.udn.com/libnew/Redirect.jsp?T_ID=1419257&amp;U_ID=kmu</t>
  </si>
  <si>
    <t>https://reading.udn.com/libnew/Redirect.jsp?T_ID=1419263&amp;U_ID=kmu</t>
  </si>
  <si>
    <t>https://reading.udn.com/libnew/Redirect.jsp?T_ID=1419284&amp;U_ID=kmu</t>
  </si>
  <si>
    <t>https://reading.udn.com/libnew/Redirect.jsp?T_ID=1419281&amp;U_ID=kmu</t>
  </si>
  <si>
    <t>https://reading.udn.com/libnew/Redirect.jsp?T_ID=1419262&amp;U_ID=kmu</t>
  </si>
  <si>
    <t>https://reading.udn.com/libnew/Redirect.jsp?T_ID=1419266&amp;U_ID=kmu</t>
  </si>
  <si>
    <t>https://reading.udn.com/libnew/Redirect.jsp?T_ID=1419260&amp;U_ID=kmu</t>
  </si>
  <si>
    <t>https://reading.udn.com/libnew/Redirect.jsp?T_ID=1419267&amp;U_ID=kmu</t>
  </si>
  <si>
    <t>https://reading.udn.com/libnew/Redirect.jsp?T_ID=1419279&amp;U_ID=kmu</t>
  </si>
  <si>
    <t>https://reading.udn.com/libnew/Redirect.jsp?T_ID=1419280&amp;U_ID=kmu</t>
  </si>
  <si>
    <t>https://reading.udn.com/libnew/Redirect.jsp?T_ID=1419256&amp;U_ID=kmu</t>
  </si>
  <si>
    <t>https://reading.udn.com/libnew/Redirect.jsp?T_ID=1419268&amp;U_ID=kmu</t>
  </si>
  <si>
    <t>https://reading.udn.com/libnew/Redirect.jsp?T_ID=1419278&amp;U_ID=kmu</t>
  </si>
  <si>
    <t>https://reading.udn.com/libnew/Redirect.jsp?T_ID=1419258&amp;U_ID=kmu</t>
  </si>
  <si>
    <t>https://reading.udn.com/libnew/Redirect.jsp?T_ID=1419265&amp;U_ID=kmu</t>
  </si>
  <si>
    <t>https://reading.udn.com/libnew/Redirect.jsp?T_ID=1419276&amp;U_ID=kmu</t>
  </si>
  <si>
    <t>https://reading.udn.com/libnew/Redirect.jsp?T_ID=1419273&amp;U_ID=kmu</t>
  </si>
  <si>
    <t>https://reading.udn.com/libnew/Redirect.jsp?T_ID=1419283&amp;U_ID=kmu</t>
  </si>
  <si>
    <t>https://reading.udn.com/libnew/Redirect.jsp?T_ID=1419272&amp;U_ID=kmu</t>
  </si>
  <si>
    <t>https://reading.udn.com/libnew/Redirect.jsp?T_ID=1419264&amp;U_ID=kmu</t>
  </si>
  <si>
    <t>https://reading.udn.com/libnew/Redirect.jsp?T_ID=1417182&amp;U_ID=kmu</t>
  </si>
  <si>
    <t>https://reading.udn.com/libnew/Redirect.jsp?T_ID=1417181&amp;U_ID=kmu</t>
  </si>
  <si>
    <t>https://reading.udn.com/libnew/Redirect.jsp?T_ID=1417180&amp;U_ID=kmu</t>
  </si>
  <si>
    <t>https://reading.udn.com/libnew/Redirect.jsp?T_ID=1417179&amp;U_ID=kmu</t>
  </si>
  <si>
    <t>https://reading.udn.com/libnew/Redirect.jsp?T_ID=1417178&amp;U_ID=kmu</t>
  </si>
  <si>
    <t>https://reading.udn.com/libnew/Redirect.jsp?T_ID=1417177&amp;U_ID=kmu</t>
  </si>
  <si>
    <t>https://reading.udn.com/libnew/Redirect.jsp?T_ID=1417176&amp;U_ID=kmu</t>
  </si>
  <si>
    <t>https://reading.udn.com/libnew/Redirect.jsp?T_ID=1417175&amp;U_ID=kmu</t>
  </si>
  <si>
    <t>https://reading.udn.com/libnew/Redirect.jsp?T_ID=1417174&amp;U_ID=kmu</t>
  </si>
  <si>
    <t>https://reading.udn.com/libnew/Redirect.jsp?T_ID=1417172&amp;U_ID=kmu</t>
  </si>
  <si>
    <t>https://reading.udn.com/libnew/Redirect.jsp?T_ID=1417173&amp;U_ID=kmu</t>
  </si>
  <si>
    <t>https://reading.udn.com/libnew/Redirect.jsp?T_ID=1417171&amp;U_ID=kmu</t>
  </si>
  <si>
    <t>https://reading.udn.com/libnew/Redirect.jsp?T_ID=1417170&amp;U_ID=kmu</t>
  </si>
  <si>
    <t>https://reading.udn.com/libnew/Redirect.jsp?T_ID=1417169&amp;U_ID=kmu</t>
  </si>
  <si>
    <t>https://reading.udn.com/libnew/Redirect.jsp?T_ID=1417168&amp;U_ID=kmu</t>
  </si>
  <si>
    <t>https://reading.udn.com/libnew/Redirect.jsp?T_ID=1417167&amp;U_ID=kmu</t>
  </si>
  <si>
    <t>https://reading.udn.com/libnew/Redirect.jsp?T_ID=1417186&amp;U_ID=kmu</t>
  </si>
  <si>
    <t>https://reading.udn.com/libnew/Redirect.jsp?T_ID=1417166&amp;U_ID=kmu</t>
  </si>
  <si>
    <t>https://reading.udn.com/libnew/Redirect.jsp?T_ID=1417165&amp;U_ID=kmu</t>
  </si>
  <si>
    <t>https://reading.udn.com/libnew/Redirect.jsp?T_ID=1417164&amp;U_ID=kmu</t>
  </si>
  <si>
    <t>https://reading.udn.com/libnew/Redirect.jsp?T_ID=1417163&amp;U_ID=kmu</t>
  </si>
  <si>
    <t>https://reading.udn.com/libnew/Redirect.jsp?T_ID=1417161&amp;U_ID=kmu</t>
  </si>
  <si>
    <t>https://reading.udn.com/libnew/Redirect.jsp?T_ID=1417162&amp;U_ID=kmu</t>
  </si>
  <si>
    <t>https://reading.udn.com/libnew/Redirect.jsp?T_ID=1417185&amp;U_ID=kmu</t>
  </si>
  <si>
    <t>https://reading.udn.com/libnew/Redirect.jsp?T_ID=1417160&amp;U_ID=kmu</t>
  </si>
  <si>
    <t>https://reading.udn.com/libnew/Redirect.jsp?T_ID=1417159&amp;U_ID=kmu</t>
  </si>
  <si>
    <t>https://reading.udn.com/libnew/Redirect.jsp?T_ID=1417158&amp;U_ID=kmu</t>
  </si>
  <si>
    <t>https://reading.udn.com/libnew/Redirect.jsp?T_ID=1417155&amp;U_ID=kmu</t>
  </si>
  <si>
    <t>https://reading.udn.com/libnew/Redirect.jsp?T_ID=1417156&amp;U_ID=kmu</t>
  </si>
  <si>
    <t>https://reading.udn.com/libnew/Redirect.jsp?T_ID=1417157&amp;U_ID=kmu</t>
  </si>
  <si>
    <t>https://reading.udn.com/libnew/Redirect.jsp?T_ID=1417154&amp;U_ID=kmu</t>
  </si>
  <si>
    <t>https://reading.udn.com/libnew/Redirect.jsp?T_ID=1417152&amp;U_ID=kmu</t>
  </si>
  <si>
    <t>https://reading.udn.com/libnew/Redirect.jsp?T_ID=1417153&amp;U_ID=kmu</t>
  </si>
  <si>
    <t>https://reading.udn.com/libnew/Redirect.jsp?T_ID=1417151&amp;U_ID=kmu</t>
  </si>
  <si>
    <t>https://reading.udn.com/libnew/Redirect.jsp?T_ID=1417150&amp;U_ID=kmu</t>
  </si>
  <si>
    <t>https://reading.udn.com/libnew/Redirect.jsp?T_ID=1417184&amp;U_ID=kmu</t>
  </si>
  <si>
    <t>https://reading.udn.com/libnew/Redirect.jsp?T_ID=1417149&amp;U_ID=kmu</t>
  </si>
  <si>
    <t>https://reading.udn.com/libnew/Redirect.jsp?T_ID=1417183&amp;U_ID=kmu</t>
  </si>
  <si>
    <t>https://reading.udn.com/libnew/Redirect.jsp?T_ID=1415786&amp;U_ID=kmu</t>
  </si>
  <si>
    <t>https://reading.udn.com/libnew/Redirect.jsp?T_ID=1415785&amp;U_ID=kmu</t>
  </si>
  <si>
    <t>https://reading.udn.com/libnew/Redirect.jsp?T_ID=1415771&amp;U_ID=kmu</t>
  </si>
  <si>
    <t>https://reading.udn.com/libnew/Redirect.jsp?T_ID=1415775&amp;U_ID=kmu</t>
  </si>
  <si>
    <t>https://reading.udn.com/libnew/Redirect.jsp?T_ID=1415784&amp;U_ID=kmu</t>
  </si>
  <si>
    <t>https://reading.udn.com/libnew/Redirect.jsp?T_ID=1415783&amp;U_ID=kmu</t>
  </si>
  <si>
    <t>https://reading.udn.com/libnew/Redirect.jsp?T_ID=1415781&amp;U_ID=kmu</t>
  </si>
  <si>
    <t>https://reading.udn.com/libnew/Redirect.jsp?T_ID=1415776&amp;U_ID=kmu</t>
  </si>
  <si>
    <t>https://reading.udn.com/libnew/Redirect.jsp?T_ID=1415777&amp;U_ID=kmu</t>
  </si>
  <si>
    <t>https://reading.udn.com/libnew/Redirect.jsp?T_ID=1415778&amp;U_ID=kmu</t>
  </si>
  <si>
    <t>https://reading.udn.com/libnew/Redirect.jsp?T_ID=1415767&amp;U_ID=kmu</t>
  </si>
  <si>
    <t>https://reading.udn.com/libnew/Redirect.jsp?T_ID=1415773&amp;U_ID=kmu</t>
  </si>
  <si>
    <t>https://reading.udn.com/libnew/Redirect.jsp?T_ID=1415772&amp;U_ID=kmu</t>
  </si>
  <si>
    <t>https://reading.udn.com/libnew/Redirect.jsp?T_ID=1415760&amp;U_ID=kmu</t>
  </si>
  <si>
    <t>https://reading.udn.com/libnew/Redirect.jsp?T_ID=1415755&amp;U_ID=kmu</t>
  </si>
  <si>
    <t>https://reading.udn.com/libnew/Redirect.jsp?T_ID=1415770&amp;U_ID=kmu</t>
  </si>
  <si>
    <t>https://reading.udn.com/libnew/Redirect.jsp?T_ID=1415764&amp;U_ID=kmu</t>
  </si>
  <si>
    <t>https://reading.udn.com/libnew/Redirect.jsp?T_ID=1415766&amp;U_ID=kmu</t>
  </si>
  <si>
    <t>https://reading.udn.com/libnew/Redirect.jsp?T_ID=1415765&amp;U_ID=kmu</t>
  </si>
  <si>
    <t>https://reading.udn.com/libnew/Redirect.jsp?T_ID=1415769&amp;U_ID=kmu</t>
  </si>
  <si>
    <t>https://reading.udn.com/libnew/Redirect.jsp?T_ID=1415761&amp;U_ID=kmu</t>
  </si>
  <si>
    <t>https://reading.udn.com/libnew/Redirect.jsp?T_ID=1415768&amp;U_ID=kmu</t>
  </si>
  <si>
    <t>https://reading.udn.com/libnew/Redirect.jsp?T_ID=1415762&amp;U_ID=kmu</t>
  </si>
  <si>
    <t>https://reading.udn.com/libnew/Redirect.jsp?T_ID=1415763&amp;U_ID=kmu</t>
  </si>
  <si>
    <t>https://reading.udn.com/libnew/Redirect.jsp?T_ID=1415782&amp;U_ID=kmu</t>
  </si>
  <si>
    <t>https://reading.udn.com/libnew/Redirect.jsp?T_ID=1415779&amp;U_ID=kmu</t>
  </si>
  <si>
    <t>https://reading.udn.com/libnew/Redirect.jsp?T_ID=1415780&amp;U_ID=kmu</t>
  </si>
  <si>
    <t>https://reading.udn.com/libnew/Redirect.jsp?T_ID=1415754&amp;U_ID=kmu</t>
  </si>
  <si>
    <t>https://reading.udn.com/libnew/Redirect.jsp?T_ID=1415751&amp;U_ID=kmu</t>
  </si>
  <si>
    <t>https://reading.udn.com/libnew/Redirect.jsp?T_ID=1415753&amp;U_ID=kmu</t>
  </si>
  <si>
    <t>https://reading.udn.com/libnew/Redirect.jsp?T_ID=1415757&amp;U_ID=kmu</t>
  </si>
  <si>
    <t>https://reading.udn.com/libnew/Redirect.jsp?T_ID=1415774&amp;U_ID=kmu</t>
  </si>
  <si>
    <t>https://reading.udn.com/libnew/Redirect.jsp?T_ID=1415756&amp;U_ID=kmu</t>
  </si>
  <si>
    <t>https://reading.udn.com/libnew/Redirect.jsp?T_ID=1415758&amp;U_ID=kmu</t>
  </si>
  <si>
    <t>https://reading.udn.com/libnew/Redirect.jsp?T_ID=1415752&amp;U_ID=kmu</t>
  </si>
  <si>
    <t>https://reading.udn.com/libnew/Redirect.jsp?T_ID=1415750&amp;U_ID=kmu</t>
  </si>
  <si>
    <t>https://reading.udn.com/libnew/Redirect.jsp?T_ID=1415748&amp;U_ID=kmu</t>
  </si>
  <si>
    <t>https://reading.udn.com/libnew/Redirect.jsp?T_ID=1415759&amp;U_ID=kmu</t>
  </si>
  <si>
    <t>https://reading.udn.com/libnew/Redirect.jsp?T_ID=1415749&amp;U_ID=kmu</t>
  </si>
  <si>
    <t>https://reading.udn.com/libnew/Redirect.jsp?T_ID=1409911&amp;U_ID=kmu</t>
  </si>
  <si>
    <t>https://reading.udn.com/libnew/Redirect.jsp?T_ID=1409887&amp;U_ID=kmu</t>
  </si>
  <si>
    <t>https://reading.udn.com/libnew/Redirect.jsp?T_ID=1409888&amp;U_ID=kmu</t>
  </si>
  <si>
    <t>https://reading.udn.com/libnew/Redirect.jsp?T_ID=1409889&amp;U_ID=kmu</t>
  </si>
  <si>
    <t>https://reading.udn.com/libnew/Redirect.jsp?T_ID=1409890&amp;U_ID=kmu</t>
  </si>
  <si>
    <t>https://reading.udn.com/libnew/Redirect.jsp?T_ID=1409891&amp;U_ID=kmu</t>
  </si>
  <si>
    <t>https://reading.udn.com/libnew/Redirect.jsp?T_ID=1409892&amp;U_ID=kmu</t>
  </si>
  <si>
    <t>https://reading.udn.com/libnew/Redirect.jsp?T_ID=1409893&amp;U_ID=kmu</t>
  </si>
  <si>
    <t>https://reading.udn.com/libnew/Redirect.jsp?T_ID=1409916&amp;U_ID=kmu</t>
  </si>
  <si>
    <t>https://reading.udn.com/libnew/Redirect.jsp?T_ID=1409913&amp;U_ID=kmu</t>
  </si>
  <si>
    <t>https://reading.udn.com/libnew/Redirect.jsp?T_ID=1409914&amp;U_ID=kmu</t>
  </si>
  <si>
    <t>https://reading.udn.com/libnew/Redirect.jsp?T_ID=1409912&amp;U_ID=kmu</t>
  </si>
  <si>
    <t>https://reading.udn.com/libnew/Redirect.jsp?T_ID=1409901&amp;U_ID=kmu</t>
  </si>
  <si>
    <t>https://reading.udn.com/libnew/Redirect.jsp?T_ID=1409900&amp;U_ID=kmu</t>
  </si>
  <si>
    <t>https://reading.udn.com/libnew/Redirect.jsp?T_ID=1409899&amp;U_ID=kmu</t>
  </si>
  <si>
    <t>https://reading.udn.com/libnew/Redirect.jsp?T_ID=1409897&amp;U_ID=kmu</t>
  </si>
  <si>
    <t>https://reading.udn.com/libnew/Redirect.jsp?T_ID=1409919&amp;U_ID=kmu</t>
  </si>
  <si>
    <t>https://reading.udn.com/libnew/Redirect.jsp?T_ID=1409898&amp;U_ID=kmu</t>
  </si>
  <si>
    <t>https://reading.udn.com/libnew/Redirect.jsp?T_ID=1409896&amp;U_ID=kmu</t>
  </si>
  <si>
    <t>https://reading.udn.com/libnew/Redirect.jsp?T_ID=1409895&amp;U_ID=kmu</t>
  </si>
  <si>
    <t>https://reading.udn.com/libnew/Redirect.jsp?T_ID=1409918&amp;U_ID=kmu</t>
  </si>
  <si>
    <t>https://reading.udn.com/libnew/Redirect.jsp?T_ID=1409917&amp;U_ID=kmu</t>
  </si>
  <si>
    <t>https://reading.udn.com/libnew/Redirect.jsp?T_ID=1409894&amp;U_ID=kmu</t>
  </si>
  <si>
    <t>https://reading.udn.com/libnew/Redirect.jsp?T_ID=1409915&amp;U_ID=kmu</t>
  </si>
  <si>
    <t>https://reading.udn.com/libnew/Redirect.jsp?T_ID=1409949&amp;U_ID=kmu</t>
  </si>
  <si>
    <t>https://reading.udn.com/libnew/Redirect.jsp?T_ID=1409950&amp;U_ID=kmu</t>
  </si>
  <si>
    <t>https://reading.udn.com/libnew/Redirect.jsp?T_ID=1409909&amp;U_ID=kmu</t>
  </si>
  <si>
    <t>https://reading.udn.com/libnew/Redirect.jsp?T_ID=1409952&amp;U_ID=kmu</t>
  </si>
  <si>
    <t>https://reading.udn.com/libnew/Redirect.jsp?T_ID=1409908&amp;U_ID=kmu</t>
  </si>
  <si>
    <t>https://reading.udn.com/libnew/Redirect.jsp?T_ID=1409921&amp;U_ID=kmu</t>
  </si>
  <si>
    <t>https://reading.udn.com/libnew/Redirect.jsp?T_ID=1409885&amp;U_ID=kmu</t>
  </si>
  <si>
    <t>https://reading.udn.com/libnew/Redirect.jsp?T_ID=1409910&amp;U_ID=kmu</t>
  </si>
  <si>
    <t>https://reading.udn.com/libnew/Redirect.jsp?T_ID=1409936&amp;U_ID=kmu</t>
  </si>
  <si>
    <t>https://reading.udn.com/libnew/Redirect.jsp?T_ID=1409883&amp;U_ID=kmu</t>
  </si>
  <si>
    <t>https://reading.udn.com/libnew/Redirect.jsp?T_ID=1409906&amp;U_ID=kmu</t>
  </si>
  <si>
    <t>https://reading.udn.com/libnew/Redirect.jsp?T_ID=1409907&amp;U_ID=kmu</t>
  </si>
  <si>
    <t>https://reading.udn.com/libnew/Redirect.jsp?T_ID=1409940&amp;U_ID=kmu</t>
  </si>
  <si>
    <t>https://reading.udn.com/libnew/Redirect.jsp?T_ID=1409941&amp;U_ID=kmu</t>
  </si>
  <si>
    <t>https://reading.udn.com/libnew/Redirect.jsp?T_ID=1409937&amp;U_ID=kmu</t>
  </si>
  <si>
    <t>https://reading.udn.com/libnew/Redirect.jsp?T_ID=1409938&amp;U_ID=kmu</t>
  </si>
  <si>
    <t>https://reading.udn.com/libnew/Redirect.jsp?T_ID=1409939&amp;U_ID=kmu</t>
  </si>
  <si>
    <t>https://reading.udn.com/libnew/Redirect.jsp?T_ID=1409882&amp;U_ID=kmu</t>
  </si>
  <si>
    <t>https://reading.udn.com/libnew/Redirect.jsp?T_ID=1409881&amp;U_ID=kmu</t>
  </si>
  <si>
    <t>https://reading.udn.com/libnew/Redirect.jsp?T_ID=1409884&amp;U_ID=kmu</t>
  </si>
  <si>
    <t>https://reading.udn.com/libnew/Redirect.jsp?T_ID=1409953&amp;U_ID=kmu</t>
  </si>
  <si>
    <t>https://reading.udn.com/libnew/Redirect.jsp?T_ID=1409932&amp;U_ID=kmu</t>
  </si>
  <si>
    <t>https://reading.udn.com/libnew/Redirect.jsp?T_ID=1409933&amp;U_ID=kmu</t>
  </si>
  <si>
    <t>https://reading.udn.com/libnew/Redirect.jsp?T_ID=1409935&amp;U_ID=kmu</t>
  </si>
  <si>
    <t>https://reading.udn.com/libnew/Redirect.jsp?T_ID=1409934&amp;U_ID=kmu</t>
  </si>
  <si>
    <t>https://reading.udn.com/libnew/Redirect.jsp?T_ID=1409930&amp;U_ID=kmu</t>
  </si>
  <si>
    <t>https://reading.udn.com/libnew/Redirect.jsp?T_ID=1409931&amp;U_ID=kmu</t>
  </si>
  <si>
    <t>https://reading.udn.com/libnew/Redirect.jsp?T_ID=1409928&amp;U_ID=kmu</t>
  </si>
  <si>
    <t>https://reading.udn.com/libnew/Redirect.jsp?T_ID=1409929&amp;U_ID=kmu</t>
  </si>
  <si>
    <t>https://reading.udn.com/libnew/Redirect.jsp?T_ID=1409132&amp;U_ID=kmu</t>
  </si>
  <si>
    <t>https://reading.udn.com/libnew/Redirect.jsp?T_ID=1409905&amp;U_ID=kmu</t>
  </si>
  <si>
    <t>https://reading.udn.com/libnew/Redirect.jsp?T_ID=1409904&amp;U_ID=kmu</t>
  </si>
  <si>
    <t>https://reading.udn.com/libnew/Redirect.jsp?T_ID=1409920&amp;U_ID=kmu</t>
  </si>
  <si>
    <t>https://reading.udn.com/libnew/Redirect.jsp?T_ID=1409951&amp;U_ID=kmu</t>
  </si>
  <si>
    <t>https://reading.udn.com/libnew/Redirect.jsp?T_ID=1409880&amp;U_ID=kmu</t>
  </si>
  <si>
    <t>https://reading.udn.com/libnew/Redirect.jsp?T_ID=1409903&amp;U_ID=kmu</t>
  </si>
  <si>
    <t>https://reading.udn.com/libnew/Redirect.jsp?T_ID=1409948&amp;U_ID=kmu</t>
  </si>
  <si>
    <t>https://reading.udn.com/libnew/Redirect.jsp?T_ID=1409902&amp;U_ID=kmu</t>
  </si>
  <si>
    <t>https://reading.udn.com/libnew/Redirect.jsp?T_ID=1409879&amp;U_ID=kmu</t>
  </si>
  <si>
    <t>https://reading.udn.com/libnew/Redirect.jsp?T_ID=1409947&amp;U_ID=kmu</t>
  </si>
  <si>
    <t>https://reading.udn.com/libnew/Redirect.jsp?T_ID=1409946&amp;U_ID=kmu</t>
  </si>
  <si>
    <t>https://reading.udn.com/libnew/Redirect.jsp?T_ID=1409944&amp;U_ID=kmu</t>
  </si>
  <si>
    <t>https://reading.udn.com/libnew/Redirect.jsp?T_ID=1409945&amp;U_ID=kmu</t>
  </si>
  <si>
    <t>https://reading.udn.com/libnew/Redirect.jsp?T_ID=1409942&amp;U_ID=kmu</t>
  </si>
  <si>
    <t>https://reading.udn.com/libnew/Redirect.jsp?T_ID=1409943&amp;U_ID=kmu</t>
  </si>
  <si>
    <t>https://reading.udn.com/libnew/Redirect.jsp?T_ID=1409886&amp;U_ID=kmu</t>
  </si>
  <si>
    <t>https://reading.udn.com/libnew/Redirect.jsp?T_ID=1409923&amp;U_ID=kmu</t>
  </si>
  <si>
    <t>https://reading.udn.com/libnew/Redirect.jsp?T_ID=1409924&amp;U_ID=kmu</t>
  </si>
  <si>
    <t>https://reading.udn.com/libnew/Redirect.jsp?T_ID=1409922&amp;U_ID=kmu</t>
  </si>
  <si>
    <t>https://reading.udn.com/libnew/Redirect.jsp?T_ID=1409926&amp;U_ID=kmu</t>
  </si>
  <si>
    <t>https://reading.udn.com/libnew/Redirect.jsp?T_ID=1409927&amp;U_ID=kmu</t>
  </si>
  <si>
    <t>https://reading.udn.com/libnew/Redirect.jsp?T_ID=1409925&amp;U_ID=kmu</t>
  </si>
  <si>
    <t>https://reading.udn.com/libnew/Redirect.jsp?T_ID=1409129&amp;U_ID=kmu</t>
  </si>
  <si>
    <t>https://reading.udn.com/libnew/Redirect.jsp?T_ID=1409130&amp;U_ID=kmu</t>
  </si>
  <si>
    <t>https://reading.udn.com/libnew/Redirect.jsp?T_ID=1409146&amp;U_ID=kmu</t>
  </si>
  <si>
    <t>https://reading.udn.com/libnew/Redirect.jsp?T_ID=1409144&amp;U_ID=kmu</t>
  </si>
  <si>
    <t>https://reading.udn.com/libnew/Redirect.jsp?T_ID=1409145&amp;U_ID=kmu</t>
  </si>
  <si>
    <t>https://reading.udn.com/libnew/Redirect.jsp?T_ID=1409147&amp;U_ID=kmu</t>
  </si>
  <si>
    <t>https://reading.udn.com/libnew/Redirect.jsp?T_ID=1409143&amp;U_ID=kmu</t>
  </si>
  <si>
    <t>https://reading.udn.com/libnew/Redirect.jsp?T_ID=1409140&amp;U_ID=kmu</t>
  </si>
  <si>
    <t>https://reading.udn.com/libnew/Redirect.jsp?T_ID=1409127&amp;U_ID=kmu</t>
  </si>
  <si>
    <t>https://reading.udn.com/libnew/Redirect.jsp?T_ID=1409128&amp;U_ID=kmu</t>
  </si>
  <si>
    <t>https://reading.udn.com/libnew/Redirect.jsp?T_ID=1409112&amp;U_ID=kmu</t>
  </si>
  <si>
    <t>https://reading.udn.com/libnew/Redirect.jsp?T_ID=1409126&amp;U_ID=kmu</t>
  </si>
  <si>
    <t>https://reading.udn.com/libnew/Redirect.jsp?T_ID=1409110&amp;U_ID=kmu</t>
  </si>
  <si>
    <t>https://reading.udn.com/libnew/Redirect.jsp?T_ID=1409152&amp;U_ID=kmu</t>
  </si>
  <si>
    <t>https://reading.udn.com/libnew/Redirect.jsp?T_ID=1409109&amp;U_ID=kmu</t>
  </si>
  <si>
    <t>https://reading.udn.com/libnew/Redirect.jsp?T_ID=1409151&amp;U_ID=kmu</t>
  </si>
  <si>
    <t>https://reading.udn.com/libnew/Redirect.jsp?T_ID=1409108&amp;U_ID=kmu</t>
  </si>
  <si>
    <t>https://reading.udn.com/libnew/Redirect.jsp?T_ID=1409134&amp;U_ID=kmu</t>
  </si>
  <si>
    <t>https://reading.udn.com/libnew/Redirect.jsp?T_ID=1409135&amp;U_ID=kmu</t>
  </si>
  <si>
    <t>https://reading.udn.com/libnew/Redirect.jsp?T_ID=1409131&amp;U_ID=kmu</t>
  </si>
  <si>
    <t>https://reading.udn.com/libnew/Redirect.jsp?T_ID=1409107&amp;U_ID=kmu</t>
  </si>
  <si>
    <t>https://reading.udn.com/libnew/Redirect.jsp?T_ID=1409111&amp;U_ID=kmu</t>
  </si>
  <si>
    <t>https://reading.udn.com/libnew/Redirect.jsp?T_ID=1409106&amp;U_ID=kmu</t>
  </si>
  <si>
    <t>https://reading.udn.com/libnew/Redirect.jsp?T_ID=1409113&amp;U_ID=kmu</t>
  </si>
  <si>
    <t>https://reading.udn.com/libnew/Redirect.jsp?T_ID=1409155&amp;U_ID=kmu</t>
  </si>
  <si>
    <t>https://reading.udn.com/libnew/Redirect.jsp?T_ID=1409142&amp;U_ID=kmu</t>
  </si>
  <si>
    <t>https://reading.udn.com/libnew/Redirect.jsp?T_ID=1409139&amp;U_ID=kmu</t>
  </si>
  <si>
    <t>https://reading.udn.com/libnew/Redirect.jsp?T_ID=1409137&amp;U_ID=kmu</t>
  </si>
  <si>
    <t>https://reading.udn.com/libnew/Redirect.jsp?T_ID=1409141&amp;U_ID=kmu</t>
  </si>
  <si>
    <t>https://reading.udn.com/libnew/Redirect.jsp?T_ID=1409105&amp;U_ID=kmu</t>
  </si>
  <si>
    <t>https://reading.udn.com/libnew/Redirect.jsp?T_ID=1409104&amp;U_ID=kmu</t>
  </si>
  <si>
    <t>https://reading.udn.com/libnew/Redirect.jsp?T_ID=1409133&amp;U_ID=kmu</t>
  </si>
  <si>
    <t>https://reading.udn.com/libnew/Redirect.jsp?T_ID=1409102&amp;U_ID=kmu</t>
  </si>
  <si>
    <t>https://reading.udn.com/libnew/Redirect.jsp?T_ID=1409103&amp;U_ID=kmu</t>
  </si>
  <si>
    <t>https://reading.udn.com/libnew/Redirect.jsp?T_ID=1409097&amp;U_ID=kmu</t>
  </si>
  <si>
    <t>https://reading.udn.com/libnew/Redirect.jsp?T_ID=1409101&amp;U_ID=kmu</t>
  </si>
  <si>
    <t>https://reading.udn.com/libnew/Redirect.jsp?T_ID=1409094&amp;U_ID=kmu</t>
  </si>
  <si>
    <t>https://reading.udn.com/libnew/Redirect.jsp?T_ID=1409095&amp;U_ID=kmu</t>
  </si>
  <si>
    <t>https://reading.udn.com/libnew/Redirect.jsp?T_ID=1409099&amp;U_ID=kmu</t>
  </si>
  <si>
    <t>https://reading.udn.com/libnew/Redirect.jsp?T_ID=1409100&amp;U_ID=kmu</t>
  </si>
  <si>
    <t>https://reading.udn.com/libnew/Redirect.jsp?T_ID=1409098&amp;U_ID=kmu</t>
  </si>
  <si>
    <t>https://reading.udn.com/libnew/Redirect.jsp?T_ID=1409086&amp;U_ID=kmu</t>
  </si>
  <si>
    <t>https://reading.udn.com/libnew/Redirect.jsp?T_ID=1409153&amp;U_ID=kmu</t>
  </si>
  <si>
    <t>https://reading.udn.com/libnew/Redirect.jsp?T_ID=1409093&amp;U_ID=kmu</t>
  </si>
  <si>
    <t>https://reading.udn.com/libnew/Redirect.jsp?T_ID=1409089&amp;U_ID=kmu</t>
  </si>
  <si>
    <t>https://reading.udn.com/libnew/Redirect.jsp?T_ID=1409090&amp;U_ID=kmu</t>
  </si>
  <si>
    <t>https://reading.udn.com/libnew/Redirect.jsp?T_ID=1409092&amp;U_ID=kmu</t>
  </si>
  <si>
    <t>https://reading.udn.com/libnew/Redirect.jsp?T_ID=1409138&amp;U_ID=kmu</t>
  </si>
  <si>
    <t>https://reading.udn.com/libnew/Redirect.jsp?T_ID=1409149&amp;U_ID=kmu</t>
  </si>
  <si>
    <t>https://reading.udn.com/libnew/Redirect.jsp?T_ID=1409087&amp;U_ID=kmu</t>
  </si>
  <si>
    <t>https://reading.udn.com/libnew/Redirect.jsp?T_ID=1409154&amp;U_ID=kmu</t>
  </si>
  <si>
    <t>https://reading.udn.com/libnew/Redirect.jsp?T_ID=1409150&amp;U_ID=kmu</t>
  </si>
  <si>
    <t>https://reading.udn.com/libnew/Redirect.jsp?T_ID=1409136&amp;U_ID=kmu</t>
  </si>
  <si>
    <t>https://reading.udn.com/libnew/Redirect.jsp?T_ID=1409091&amp;U_ID=kmu</t>
  </si>
  <si>
    <t>https://reading.udn.com/libnew/Redirect.jsp?T_ID=1409096&amp;U_ID=kmu</t>
  </si>
  <si>
    <t>https://reading.udn.com/libnew/Redirect.jsp?T_ID=1409085&amp;U_ID=kmu</t>
  </si>
  <si>
    <t>https://reading.udn.com/libnew/Redirect.jsp?T_ID=1409088&amp;U_ID=kmu</t>
  </si>
  <si>
    <t>https://reading.udn.com/libnew/Redirect.jsp?T_ID=1409084&amp;U_ID=kmu</t>
  </si>
  <si>
    <t>https://reading.udn.com/libnew/Redirect.jsp?T_ID=1409083&amp;U_ID=kmu</t>
  </si>
  <si>
    <t>https://reading.udn.com/libnew/Redirect.jsp?T_ID=1409082&amp;U_ID=kmu</t>
  </si>
  <si>
    <t>https://reading.udn.com/libnew/Redirect.jsp?T_ID=1408106&amp;U_ID=kmu</t>
  </si>
  <si>
    <t>https://reading.udn.com/libnew/Redirect.jsp?T_ID=1408105&amp;U_ID=kmu</t>
  </si>
  <si>
    <t>https://reading.udn.com/libnew/Redirect.jsp?T_ID=1408090&amp;U_ID=kmu</t>
  </si>
  <si>
    <t>https://reading.udn.com/libnew/Redirect.jsp?T_ID=1408089&amp;U_ID=kmu</t>
  </si>
  <si>
    <t>https://reading.udn.com/libnew/Redirect.jsp?T_ID=1408098&amp;U_ID=kmu</t>
  </si>
  <si>
    <t>https://reading.udn.com/libnew/Redirect.jsp?T_ID=1408107&amp;U_ID=kmu</t>
  </si>
  <si>
    <t>https://reading.udn.com/libnew/Redirect.jsp?T_ID=1408093&amp;U_ID=kmu</t>
  </si>
  <si>
    <t>https://reading.udn.com/libnew/Redirect.jsp?T_ID=1408092&amp;U_ID=kmu</t>
  </si>
  <si>
    <t>https://reading.udn.com/libnew/Redirect.jsp?T_ID=1408091&amp;U_ID=kmu</t>
  </si>
  <si>
    <t>https://reading.udn.com/libnew/Redirect.jsp?T_ID=1408088&amp;U_ID=kmu</t>
  </si>
  <si>
    <t>https://reading.udn.com/libnew/Redirect.jsp?T_ID=1408087&amp;U_ID=kmu</t>
  </si>
  <si>
    <t>https://reading.udn.com/libnew/Redirect.jsp?T_ID=1408097&amp;U_ID=kmu</t>
  </si>
  <si>
    <t>https://reading.udn.com/libnew/Redirect.jsp?T_ID=1408082&amp;U_ID=kmu</t>
  </si>
  <si>
    <t>https://reading.udn.com/libnew/Redirect.jsp?T_ID=1408085&amp;U_ID=kmu</t>
  </si>
  <si>
    <t>https://reading.udn.com/libnew/Redirect.jsp?T_ID=1408095&amp;U_ID=kmu</t>
  </si>
  <si>
    <t>https://reading.udn.com/libnew/Redirect.jsp?T_ID=1408083&amp;U_ID=kmu</t>
  </si>
  <si>
    <t>https://reading.udn.com/libnew/Redirect.jsp?T_ID=1408094&amp;U_ID=kmu</t>
  </si>
  <si>
    <t>https://reading.udn.com/libnew/Redirect.jsp?T_ID=1408086&amp;U_ID=kmu</t>
  </si>
  <si>
    <t>https://reading.udn.com/libnew/Redirect.jsp?T_ID=1408077&amp;U_ID=kmu</t>
  </si>
  <si>
    <t>https://reading.udn.com/libnew/Redirect.jsp?T_ID=1408096&amp;U_ID=kmu</t>
  </si>
  <si>
    <t>https://reading.udn.com/libnew/Redirect.jsp?T_ID=1408104&amp;U_ID=kmu</t>
  </si>
  <si>
    <t>https://reading.udn.com/libnew/Redirect.jsp?T_ID=1408084&amp;U_ID=kmu</t>
  </si>
  <si>
    <t>https://reading.udn.com/libnew/Redirect.jsp?T_ID=1408081&amp;U_ID=kmu</t>
  </si>
  <si>
    <t>https://reading.udn.com/libnew/Redirect.jsp?T_ID=1408080&amp;U_ID=kmu</t>
  </si>
  <si>
    <t>https://reading.udn.com/libnew/Redirect.jsp?T_ID=1408078&amp;U_ID=kmu</t>
  </si>
  <si>
    <t>https://reading.udn.com/libnew/Redirect.jsp?T_ID=1408073&amp;U_ID=kmu</t>
  </si>
  <si>
    <t>https://reading.udn.com/libnew/Redirect.jsp?T_ID=1408109&amp;U_ID=kmu</t>
  </si>
  <si>
    <t>https://reading.udn.com/libnew/Redirect.jsp?T_ID=1408075&amp;U_ID=kmu</t>
  </si>
  <si>
    <t>https://reading.udn.com/libnew/Redirect.jsp?T_ID=1408099&amp;U_ID=kmu</t>
  </si>
  <si>
    <t>https://reading.udn.com/libnew/Redirect.jsp?T_ID=1408079&amp;U_ID=kmu</t>
  </si>
  <si>
    <t>https://reading.udn.com/libnew/Redirect.jsp?T_ID=1408074&amp;U_ID=kmu</t>
  </si>
  <si>
    <t>https://reading.udn.com/libnew/Redirect.jsp?T_ID=1408108&amp;U_ID=kmu</t>
  </si>
  <si>
    <t>https://reading.udn.com/libnew/Redirect.jsp?T_ID=1408100&amp;U_ID=kmu</t>
  </si>
  <si>
    <t>https://reading.udn.com/libnew/Redirect.jsp?T_ID=1408071&amp;U_ID=kmu</t>
  </si>
  <si>
    <t>https://reading.udn.com/libnew/Redirect.jsp?T_ID=1408072&amp;U_ID=kmu</t>
  </si>
  <si>
    <t>https://reading.udn.com/libnew/Redirect.jsp?T_ID=1408068&amp;U_ID=kmu</t>
  </si>
  <si>
    <t>https://reading.udn.com/libnew/Redirect.jsp?T_ID=1408070&amp;U_ID=kmu</t>
  </si>
  <si>
    <t>https://reading.udn.com/libnew/Redirect.jsp?T_ID=1408076&amp;U_ID=kmu</t>
  </si>
  <si>
    <t>https://reading.udn.com/libnew/Redirect.jsp?T_ID=1408069&amp;U_ID=kmu</t>
  </si>
  <si>
    <t>https://reading.udn.com/libnew/Redirect.jsp?T_ID=1407635&amp;U_ID=kmu</t>
  </si>
  <si>
    <t>https://reading.udn.com/libnew/Redirect.jsp?T_ID=1407636&amp;U_ID=kmu</t>
  </si>
  <si>
    <t>https://reading.udn.com/libnew/Redirect.jsp?T_ID=1407637&amp;U_ID=kmu</t>
  </si>
  <si>
    <t>https://reading.udn.com/libnew/Redirect.jsp?T_ID=1407645&amp;U_ID=kmu</t>
  </si>
  <si>
    <t>https://reading.udn.com/libnew/Redirect.jsp?T_ID=1407634&amp;U_ID=kmu</t>
  </si>
  <si>
    <t>https://reading.udn.com/libnew/Redirect.jsp?T_ID=1407646&amp;U_ID=kmu</t>
  </si>
  <si>
    <t>https://reading.udn.com/libnew/Redirect.jsp?T_ID=1407649&amp;U_ID=kmu</t>
  </si>
  <si>
    <t>https://reading.udn.com/libnew/Redirect.jsp?T_ID=1407647&amp;U_ID=kmu</t>
  </si>
  <si>
    <t>https://reading.udn.com/libnew/Redirect.jsp?T_ID=1407642&amp;U_ID=kmu</t>
  </si>
  <si>
    <t>https://reading.udn.com/libnew/Redirect.jsp?T_ID=1407632&amp;U_ID=kmu</t>
  </si>
  <si>
    <t>https://reading.udn.com/libnew/Redirect.jsp?T_ID=1407651&amp;U_ID=kmu</t>
  </si>
  <si>
    <t>https://reading.udn.com/libnew/Redirect.jsp?T_ID=1407638&amp;U_ID=kmu</t>
  </si>
  <si>
    <t>https://reading.udn.com/libnew/Redirect.jsp?T_ID=1407631&amp;U_ID=kmu</t>
  </si>
  <si>
    <t>https://reading.udn.com/libnew/Redirect.jsp?T_ID=1407629&amp;U_ID=kmu</t>
  </si>
  <si>
    <t>https://reading.udn.com/libnew/Redirect.jsp?T_ID=1407628&amp;U_ID=kmu</t>
  </si>
  <si>
    <t>https://reading.udn.com/libnew/Redirect.jsp?T_ID=1407630&amp;U_ID=kmu</t>
  </si>
  <si>
    <t>https://reading.udn.com/libnew/Redirect.jsp?T_ID=1407643&amp;U_ID=kmu</t>
  </si>
  <si>
    <t>https://reading.udn.com/libnew/Redirect.jsp?T_ID=1407633&amp;U_ID=kmu</t>
  </si>
  <si>
    <t>https://reading.udn.com/libnew/Redirect.jsp?T_ID=1407648&amp;U_ID=kmu</t>
  </si>
  <si>
    <t>https://reading.udn.com/libnew/Redirect.jsp?T_ID=1407627&amp;U_ID=kmu</t>
  </si>
  <si>
    <t>https://reading.udn.com/libnew/Redirect.jsp?T_ID=1407641&amp;U_ID=kmu</t>
  </si>
  <si>
    <t>https://reading.udn.com/libnew/Redirect.jsp?T_ID=1407640&amp;U_ID=kmu</t>
  </si>
  <si>
    <t>https://reading.udn.com/libnew/Redirect.jsp?T_ID=1407624&amp;U_ID=kmu</t>
  </si>
  <si>
    <t>https://reading.udn.com/libnew/Redirect.jsp?T_ID=1407623&amp;U_ID=kmu</t>
  </si>
  <si>
    <t>https://reading.udn.com/libnew/Redirect.jsp?T_ID=1407639&amp;U_ID=kmu</t>
  </si>
  <si>
    <t>https://reading.udn.com/libnew/Redirect.jsp?T_ID=1407621&amp;U_ID=kmu</t>
  </si>
  <si>
    <t>https://reading.udn.com/libnew/Redirect.jsp?T_ID=1407622&amp;U_ID=kmu</t>
  </si>
  <si>
    <t>https://reading.udn.com/libnew/Redirect.jsp?T_ID=1407644&amp;U_ID=kmu</t>
  </si>
  <si>
    <t>https://reading.udn.com/libnew/Redirect.jsp?T_ID=1407618&amp;U_ID=kmu</t>
  </si>
  <si>
    <t>https://reading.udn.com/libnew/Redirect.jsp?T_ID=1407616&amp;U_ID=kmu</t>
  </si>
  <si>
    <t>https://reading.udn.com/libnew/Redirect.jsp?T_ID=1407620&amp;U_ID=kmu</t>
  </si>
  <si>
    <t>https://reading.udn.com/libnew/Redirect.jsp?T_ID=1407613&amp;U_ID=kmu</t>
  </si>
  <si>
    <t>https://reading.udn.com/libnew/Redirect.jsp?T_ID=1407615&amp;U_ID=kmu</t>
  </si>
  <si>
    <t>https://reading.udn.com/libnew/Redirect.jsp?T_ID=1407626&amp;U_ID=kmu</t>
  </si>
  <si>
    <t>https://reading.udn.com/libnew/Redirect.jsp?T_ID=1407617&amp;U_ID=kmu</t>
  </si>
  <si>
    <t>https://reading.udn.com/libnew/Redirect.jsp?T_ID=1407614&amp;U_ID=kmu</t>
  </si>
  <si>
    <t>https://reading.udn.com/libnew/Redirect.jsp?T_ID=1407619&amp;U_ID=kmu</t>
  </si>
  <si>
    <t>https://reading.udn.com/libnew/Redirect.jsp?T_ID=1407612&amp;U_ID=kmu</t>
  </si>
  <si>
    <t>https://reading.udn.com/libnew/Redirect.jsp?T_ID=1407611&amp;U_ID=kmu</t>
  </si>
  <si>
    <t>https://reading.udn.com/libnew/Redirect.jsp?T_ID=1407610&amp;U_ID=kmu</t>
  </si>
  <si>
    <t>https://reading.udn.com/libnew/Redirect.jsp?T_ID=1407608&amp;U_ID=kmu</t>
  </si>
  <si>
    <t>https://reading.udn.com/libnew/Redirect.jsp?T_ID=1407625&amp;U_ID=kmu</t>
  </si>
  <si>
    <t>https://reading.udn.com/libnew/Redirect.jsp?T_ID=1407609&amp;U_ID=kmu</t>
  </si>
  <si>
    <t>https://reading.udn.com/libnew/Redirect.jsp?T_ID=1407606&amp;U_ID=kmu</t>
  </si>
  <si>
    <t>https://reading.udn.com/libnew/Redirect.jsp?T_ID=1407607&amp;U_ID=kmu</t>
  </si>
  <si>
    <t>https://reading.udn.com/libnew/Redirect.jsp?T_ID=1406792&amp;U_ID=kmu</t>
  </si>
  <si>
    <t>https://reading.udn.com/libnew/Redirect.jsp?T_ID=1406781&amp;U_ID=kmu</t>
  </si>
  <si>
    <t>https://reading.udn.com/libnew/Redirect.jsp?T_ID=1406780&amp;U_ID=kmu</t>
  </si>
  <si>
    <t>https://reading.udn.com/libnew/Redirect.jsp?T_ID=1406791&amp;U_ID=kmu</t>
  </si>
  <si>
    <t>https://reading.udn.com/libnew/Redirect.jsp?T_ID=1406779&amp;U_ID=kmu</t>
  </si>
  <si>
    <t>https://reading.udn.com/libnew/Redirect.jsp?T_ID=1406775&amp;U_ID=kmu</t>
  </si>
  <si>
    <t>https://reading.udn.com/libnew/Redirect.jsp?T_ID=1406777&amp;U_ID=kmu</t>
  </si>
  <si>
    <t>https://reading.udn.com/libnew/Redirect.jsp?T_ID=1406774&amp;U_ID=kmu</t>
  </si>
  <si>
    <t>https://reading.udn.com/libnew/Redirect.jsp?T_ID=1406776&amp;U_ID=kmu</t>
  </si>
  <si>
    <t>https://reading.udn.com/libnew/Redirect.jsp?T_ID=1406772&amp;U_ID=kmu</t>
  </si>
  <si>
    <t>https://reading.udn.com/libnew/Redirect.jsp?T_ID=1406788&amp;U_ID=kmu</t>
  </si>
  <si>
    <t>https://reading.udn.com/libnew/Redirect.jsp?T_ID=1406789&amp;U_ID=kmu</t>
  </si>
  <si>
    <t>https://reading.udn.com/libnew/Redirect.jsp?T_ID=1406790&amp;U_ID=kmu</t>
  </si>
  <si>
    <t>https://reading.udn.com/libnew/Redirect.jsp?T_ID=1406778&amp;U_ID=kmu</t>
  </si>
  <si>
    <t>https://reading.udn.com/libnew/Redirect.jsp?T_ID=1406773&amp;U_ID=kmu</t>
  </si>
  <si>
    <t>https://reading.udn.com/libnew/Redirect.jsp?T_ID=1406769&amp;U_ID=kmu</t>
  </si>
  <si>
    <t>https://reading.udn.com/libnew/Redirect.jsp?T_ID=1406771&amp;U_ID=kmu</t>
  </si>
  <si>
    <t>https://reading.udn.com/libnew/Redirect.jsp?T_ID=1406787&amp;U_ID=kmu</t>
  </si>
  <si>
    <t>https://reading.udn.com/libnew/Redirect.jsp?T_ID=1406770&amp;U_ID=kmu</t>
  </si>
  <si>
    <t>https://reading.udn.com/libnew/Redirect.jsp?T_ID=1406761&amp;U_ID=kmu</t>
  </si>
  <si>
    <t>https://reading.udn.com/libnew/Redirect.jsp?T_ID=1406768&amp;U_ID=kmu</t>
  </si>
  <si>
    <t>https://reading.udn.com/libnew/Redirect.jsp?T_ID=1406793&amp;U_ID=kmu</t>
  </si>
  <si>
    <t>https://reading.udn.com/libnew/Redirect.jsp?T_ID=1406784&amp;U_ID=kmu</t>
  </si>
  <si>
    <t>https://reading.udn.com/libnew/Redirect.jsp?T_ID=1406764&amp;U_ID=kmu</t>
  </si>
  <si>
    <t>https://reading.udn.com/libnew/Redirect.jsp?T_ID=1406782&amp;U_ID=kmu</t>
  </si>
  <si>
    <t>https://reading.udn.com/libnew/Redirect.jsp?T_ID=1406786&amp;U_ID=kmu</t>
  </si>
  <si>
    <t>https://reading.udn.com/libnew/Redirect.jsp?T_ID=1406783&amp;U_ID=kmu</t>
  </si>
  <si>
    <t>https://reading.udn.com/libnew/Redirect.jsp?T_ID=1406785&amp;U_ID=kmu</t>
  </si>
  <si>
    <t>https://reading.udn.com/libnew/Redirect.jsp?T_ID=1406765&amp;U_ID=kmu</t>
  </si>
  <si>
    <t>https://reading.udn.com/libnew/Redirect.jsp?T_ID=1406766&amp;U_ID=kmu</t>
  </si>
  <si>
    <t>https://reading.udn.com/libnew/Redirect.jsp?T_ID=1406763&amp;U_ID=kmu</t>
  </si>
  <si>
    <t>https://reading.udn.com/libnew/Redirect.jsp?T_ID=1406760&amp;U_ID=kmu</t>
  </si>
  <si>
    <t>https://reading.udn.com/libnew/Redirect.jsp?T_ID=1406767&amp;U_ID=kmu</t>
  </si>
  <si>
    <t>https://reading.udn.com/libnew/Redirect.jsp?T_ID=1406758&amp;U_ID=kmu</t>
  </si>
  <si>
    <t>https://reading.udn.com/libnew/Redirect.jsp?T_ID=1406762&amp;U_ID=kmu</t>
  </si>
  <si>
    <t>https://reading.udn.com/libnew/Redirect.jsp?T_ID=1406759&amp;U_ID=kmu</t>
  </si>
  <si>
    <t>https://reading.udn.com/libnew/Redirect.jsp?T_ID=1406757&amp;U_ID=kmu</t>
  </si>
  <si>
    <t>設計你的小習慣：史丹佛大學行為設計實驗室精研，全球瘋IG背後的行為設計學家教你慣性動作養成的技術</t>
  </si>
  <si>
    <t>如何避免氣候災難：結合科技與商業的奇蹟，全面啟動淨零碳新經濟</t>
  </si>
  <si>
    <t>三無世代：無移動、無需求、無雇用，弱肉強食加速下的未來工作</t>
  </si>
  <si>
    <t>如何在贏者全拿的職場中生存：掌握被需要的跨域能力、分析自己最適職能、打造專屬的生涯策略</t>
  </si>
  <si>
    <t>數位科技應用4.0：面對與科技共生的未來社會，你準備好了嗎？</t>
  </si>
  <si>
    <t>AI時代的教與學：探索學習新疆界</t>
  </si>
  <si>
    <t>救援：難民與政治智慧的挑戰（TED Books系列）</t>
  </si>
  <si>
    <t>發展性社會工作：與社會創新的對話</t>
  </si>
  <si>
    <t>https://reading.udn.com/libnew/Redirect.jsp?T_ID=1419293</t>
  </si>
  <si>
    <t>https://reading.udn.com/libnew/Redirect.jsp?T_ID=1419294</t>
  </si>
  <si>
    <t>https://reading.udn.com/libnew/Redirect.jsp?T_ID=1419295</t>
  </si>
  <si>
    <t>https://reading.udn.com/libnew/Redirect.jsp?T_ID=1419296</t>
  </si>
  <si>
    <t>https://reading.udn.com/libnew/Redirect.jsp?T_ID=1419297</t>
  </si>
  <si>
    <t>https://reading.udn.com/libnew/Redirect.jsp?T_ID=1419298</t>
  </si>
  <si>
    <t>https://reading.udn.com/libnew/Redirect.jsp?T_ID=1419299</t>
  </si>
  <si>
    <t>https://reading.udn.com/libnew/Redirect.jsp?T_ID=1419300</t>
  </si>
  <si>
    <t>2021-04-06</t>
  </si>
  <si>
    <t>2021-03-15</t>
  </si>
  <si>
    <t>2020-12-10</t>
  </si>
  <si>
    <t>2020-10-14</t>
  </si>
  <si>
    <t>2018-08-02</t>
  </si>
  <si>
    <t>2021-04-07</t>
  </si>
  <si>
    <t xml:space="preserve">9789863986607 </t>
  </si>
  <si>
    <t xml:space="preserve">9789863986515 </t>
  </si>
  <si>
    <t xml:space="preserve">9789863986546 </t>
  </si>
  <si>
    <t xml:space="preserve">9789863985563 </t>
  </si>
  <si>
    <t xml:space="preserve">9789863986287 </t>
  </si>
  <si>
    <t xml:space="preserve">9789575036775 </t>
  </si>
  <si>
    <t xml:space="preserve">9789578819412 </t>
  </si>
  <si>
    <t>時尚大唐:泡酒吧、迎娶闖關、造型假髮......你玩的, 都是唐朝人玩剩的</t>
  </si>
  <si>
    <t>任何人都適用的完美學習法</t>
  </si>
  <si>
    <t>維尼、跳虎與台灣民主</t>
  </si>
  <si>
    <t>另類事實:關於知識和它的敵人</t>
  </si>
  <si>
    <t>只願在有你的光景裡慢慢老去</t>
  </si>
  <si>
    <t>轉山</t>
  </si>
  <si>
    <t>婦女生活十一種:劉亮延劇作集</t>
  </si>
  <si>
    <t>相聲百人一首</t>
  </si>
  <si>
    <t>在最好的情況下</t>
  </si>
  <si>
    <t>十種寂寞</t>
  </si>
  <si>
    <t>凱爾特神話:精靈、大法師、超自然的魔法之鄉</t>
  </si>
  <si>
    <t>埃及神話:創造、毀滅、復活與重生的永恆循環</t>
  </si>
  <si>
    <t>巷弄裡的台灣味:22道庶民美食與它們的故事</t>
  </si>
  <si>
    <t>新時代覺活:第五次元高層次美好生活體驗</t>
  </si>
  <si>
    <t>如果停不下來, 就先學會慢下來:52種簡單易行的正念練習, 幫你化解壓力, 找回專注力</t>
  </si>
  <si>
    <t>三十而已, 最好的明天還在等你</t>
  </si>
  <si>
    <t>隱性反骨:持續思辨、否定自我的教授, 帶你逆想人生</t>
  </si>
  <si>
    <t>自信的躍進:不再恐懼、退縮、焦慮的關鍵</t>
  </si>
  <si>
    <t>活著不是為了討好你, 我想取悅的是自己</t>
  </si>
  <si>
    <t>全世界最感人的生物學:用力的活, 燦爛的死</t>
  </si>
  <si>
    <t>工作必須有錢有愛有意義:把喜歡的事做成事業, 成為斜槓、創業者的提案</t>
  </si>
  <si>
    <t>成為1%的創業存活者:貝克街王繁捷如何以20萬創造5,000萬業績?</t>
  </si>
  <si>
    <t>謝謝你的指教:哈佛溝通專家教你轉化負面意見, 成就更好的自己</t>
  </si>
  <si>
    <t>發現你的天職:三大步驟, 讓你選系、就業、轉職或創業不再迷惘</t>
  </si>
  <si>
    <t>TAET:捷安特攻克全球市場的關鍵</t>
  </si>
  <si>
    <t>重新丈量世界:二十一世紀數位時代知識論</t>
  </si>
  <si>
    <t>地方設計:萃取土地魅力、挖掘地方價值, 日本頂尖設計團隊公開操作秘訣, 打造全新感動經濟!</t>
  </si>
  <si>
    <t>開始Podcast:千萬收聽製作人教你內容規劃、主持、上架指南</t>
  </si>
  <si>
    <t>虎斑貓Bon Bon與世界動物朋友的奇遇:365日, 天天都是動物狂歡節</t>
  </si>
  <si>
    <t>1週有感!最強個人藥膳鍋:日本減重名醫認證 三高、肥胖、代謝差、倦怠感, 一天一鍋就能解決!</t>
  </si>
  <si>
    <t>時光莖</t>
  </si>
  <si>
    <t>拉下前總統 破解假新聞 拒當讀稿機:孫石熙的脈絡新聞學</t>
  </si>
  <si>
    <t>中年打工族</t>
  </si>
  <si>
    <t>在田埂上思考的博士:賴教授の農學人生</t>
  </si>
  <si>
    <t>流轉的紫禁城:世界史視野下的明清宮廷文化</t>
  </si>
  <si>
    <t>給哲學家的分手信</t>
  </si>
  <si>
    <t>拚, 就一定要贏:蔡壁如驚奇人生的14個挑戰</t>
  </si>
  <si>
    <t>身分政治</t>
  </si>
  <si>
    <t>跨越斷層</t>
  </si>
  <si>
    <t>素養教育:成就每一個孩子:十二年國教一○八課綱的願景與挑戰</t>
  </si>
  <si>
    <t>美國夢的破碎與重建:從總統大選看新冷戰與國家學習能力</t>
  </si>
  <si>
    <t>鐵路現代性</t>
  </si>
  <si>
    <t>江南案槍手董桂森:我們是為了國家?!</t>
  </si>
  <si>
    <t>走進唐人的日常:從衣冠、食物、婚姻、藝術了解唐代生活史</t>
  </si>
  <si>
    <t>從主播到直播:水晶主播王宜安獨家分享直播祕訣</t>
  </si>
  <si>
    <t>超思考</t>
  </si>
  <si>
    <t>簡單, 應對複雜世界的利器:不再內耗的六大心法, 專注真正重要的事</t>
  </si>
  <si>
    <t>男孩危機:偽單親、兩性失衡、缺乏競爭力, 兒子的未來正在崩解, 我們該如何出手相助?</t>
  </si>
  <si>
    <t>後疫情時代的關鍵趨勢:新冠肺炎重塑世界的五大思維</t>
  </si>
  <si>
    <t>瘟疫啟示:流行病是歷史, 也是未來</t>
  </si>
  <si>
    <t>百歲時代:當人生百歲成為常態, 我們該如何活得更好?</t>
  </si>
  <si>
    <t>一個明亮的人, 如何能理解黑暗?:&lt;&lt;罪行&gt;&gt;德國律師的思索</t>
  </si>
  <si>
    <t>矽谷天王彼得.提爾從0到1的致勝思考:從臉書、PayPal到Palantir, 他如何翻轉世界?</t>
  </si>
  <si>
    <t>哲學與宗教全史:人類三千年的思考之旅</t>
  </si>
  <si>
    <t>文青這種生物, 自古就有:17段隱藏在史籍和作品背後的奇葩人生</t>
  </si>
  <si>
    <t>西螺大橋:我的父親李應鏜</t>
  </si>
  <si>
    <t>百年大疫:COVID-19疫情全紀錄</t>
  </si>
  <si>
    <t>論老年:西蒙波娃繼&lt;&lt;第二性&gt;&gt;之後, 再次打破西方千年沉默的重磅論述. 全</t>
  </si>
  <si>
    <t>西班牙很有事:暢銷小說家貝雷茲-雷維特有笑又有料的西班牙史</t>
  </si>
  <si>
    <t>圖解壽司辭典</t>
  </si>
  <si>
    <t>跟一棵樹聊天, 聽他的人生哲學</t>
  </si>
  <si>
    <t>臺灣之春:解嚴前的臺灣民主運動</t>
  </si>
  <si>
    <t>裡面的裡面</t>
  </si>
  <si>
    <t>花樣女醫白袍叢林生存記:一起哭, 一起笑, 一起 L-o-v-e</t>
  </si>
  <si>
    <t>苦苓開課, 原來國文超好玩!</t>
  </si>
  <si>
    <t>告別等於死去一點點</t>
  </si>
  <si>
    <t>金銀島</t>
  </si>
  <si>
    <t>愛的教育</t>
  </si>
  <si>
    <t>嬉皮記</t>
  </si>
  <si>
    <t>復活</t>
  </si>
  <si>
    <t>小物會</t>
  </si>
  <si>
    <t>匿名女子</t>
  </si>
  <si>
    <t>連陽光也無法偷聽</t>
  </si>
  <si>
    <t>沒有星星, 夜不滾燙</t>
  </si>
  <si>
    <t>只能陪你走一程</t>
  </si>
  <si>
    <t>時光欠我一個你</t>
  </si>
  <si>
    <t>空烏</t>
  </si>
  <si>
    <t>許我留在你心上</t>
  </si>
  <si>
    <t>你在左邊放了一句再見</t>
  </si>
  <si>
    <t>我在精神病院抗憂鬱:我們不是想太多, 只是生病了。:一個微笑憂鬱症患者的住院日記</t>
  </si>
  <si>
    <t>闇黑之眼</t>
  </si>
  <si>
    <t>島嶼來信:我能說的祕密</t>
  </si>
  <si>
    <t>寫我的字, 等你的清晨</t>
  </si>
  <si>
    <t>胡馬依北風</t>
  </si>
  <si>
    <t>英雄時代</t>
  </si>
  <si>
    <t>厭世國文教室:古文青生涯檔案</t>
  </si>
  <si>
    <t>西遊八十一案</t>
  </si>
  <si>
    <t>維修專門店貓庵:為需要的人出借肉球</t>
  </si>
  <si>
    <t>桐花中路私立協濟醫院怪談</t>
  </si>
  <si>
    <t>書癡妮娜的完美生活</t>
  </si>
  <si>
    <t>在廁所閱讀的廁所小說</t>
  </si>
  <si>
    <t>被害人</t>
  </si>
  <si>
    <t>我有關聲譽、財富和權勢的簡單思索</t>
  </si>
  <si>
    <t>西齋深巷</t>
  </si>
  <si>
    <t>天涯海角:福爾摩沙抒情誌</t>
  </si>
  <si>
    <t>其實應該是壞掉了</t>
  </si>
  <si>
    <t>太陽是最寒冷的地方</t>
  </si>
  <si>
    <t>謫花:再詳張愛玲</t>
  </si>
  <si>
    <t>書情點播:有些心情無法排解, 就需要一本書來配</t>
  </si>
  <si>
    <t>消失的波洛克</t>
  </si>
  <si>
    <t>聽見花開的聲音:24朵印尼芳華的生命寫真</t>
  </si>
  <si>
    <t>狀元地</t>
  </si>
  <si>
    <t>散步去蒙田:阮慶岳散文集</t>
  </si>
  <si>
    <t>九歌一○八年散文選</t>
  </si>
  <si>
    <t>給熟年的祝福帖</t>
  </si>
  <si>
    <t>餘響入霜鐘:禪宗祖師傳奇</t>
  </si>
  <si>
    <t>逆</t>
  </si>
  <si>
    <t>畫符</t>
  </si>
  <si>
    <t>天使與昆蟲</t>
  </si>
  <si>
    <t>刀</t>
  </si>
  <si>
    <t>薩哈公寓</t>
  </si>
  <si>
    <t>懂也沒用的神祕旅行:小說家金英夏旅行的理由</t>
  </si>
  <si>
    <t>希臘羅馬神話:永恆的諸神、英雄、愛情與冒險故事</t>
  </si>
  <si>
    <t>唐朝官場生存指南:21位唐代大詩人求職記</t>
  </si>
  <si>
    <t>慢讀浮生六記:浮生若夢, 只因一生情癡, 遭此顛沛</t>
  </si>
  <si>
    <t>慢讀.世說新語最風流:那些放誕與深情的魏晉名士</t>
  </si>
  <si>
    <t>慢讀兩宋詩詞領風騷:詩詞一體, 深入蘇軾、陸游的完整內心世界</t>
  </si>
  <si>
    <t>詩神們, 來點厭世聊癒系吧!:唐詩成語故事趴, 143個成語, 99篇穿越傳奇</t>
  </si>
  <si>
    <t>寂寞終站</t>
  </si>
  <si>
    <t>種日子的人:鄉居十年, 手機和鋤頭並用的有機書寫</t>
  </si>
  <si>
    <t>1+1+1的UNIQLO時尚疊穿術</t>
  </si>
  <si>
    <t>漢森馬拉松訓練法:跑出你的最佳成績</t>
  </si>
  <si>
    <t>日本發酵紀行</t>
  </si>
  <si>
    <t>愛了, 然後呢？:敢卸妝、吵不散, 常保燒腦狀態的兩性相處必備技能</t>
  </si>
  <si>
    <t>你所說的流浪, 就是我的歸途。:迷失在名為旅行的路上從一人獨旅到三人旅居的愛情旅遊故事</t>
  </si>
  <si>
    <t>台東食</t>
  </si>
  <si>
    <t>雄霸棒壇:美和棒球五十年</t>
  </si>
  <si>
    <t>漢森半程馬拉松訓練法:跑出個人最佳半馬紀錄</t>
  </si>
  <si>
    <t>超癒力:世界頂尖身心靈研究大師們證實你擁有無限自癒潛能</t>
  </si>
  <si>
    <t>道地韓國媽媽家常菜360道</t>
  </si>
  <si>
    <t>美味的原理:食物與科學的親密關係</t>
  </si>
  <si>
    <t>不是所有親密關係都叫做愛情</t>
  </si>
  <si>
    <t>人生路引:我從閱讀中練就的28個基本功</t>
  </si>
  <si>
    <t>蔬食烘焙:全植物性食材也能做馬芬、蛋糕和麵包, 再也不擔心過敏、皮膚炎和肥胖問題</t>
  </si>
  <si>
    <t>怦然心動的工作整理魔法:風靡全球的整理女王 x 組織心理學家, 首度跨國跨界合作</t>
  </si>
  <si>
    <t>康普茶聖經:268種調味 x 400道食譜, 紅茶菌發酵飲自釀指南</t>
  </si>
  <si>
    <t>會吃就會做的零失敗甜點:免烤箱、免清洗 零廚藝也能一秒上手的超簡單點心食譜</t>
  </si>
  <si>
    <t>味覺獵人:舌尖上的科學與美食癡迷症指南</t>
  </si>
  <si>
    <t>圖解版下半身肌力鍛鍊法</t>
  </si>
  <si>
    <t>補充特定營養素的全植物蔬食料理:60道豐盛蔬食, 為你打造營養均衡的美味餐桌</t>
  </si>
  <si>
    <t>廚藝祕訣超圖解:700則美味的關鍵祕訣 超強剖面透視圖解 瞬間提升你的廚藝</t>
  </si>
  <si>
    <t>古馬雅曆法大解密:活出你的靈魂印記, 取用宇宙能量頻率</t>
  </si>
  <si>
    <t>死後會發生什麼事?:超越瀕死經驗, 你要知道的死後世界</t>
  </si>
  <si>
    <t>當時間開始</t>
  </si>
  <si>
    <t>在轉角遇見你</t>
  </si>
  <si>
    <t>謝謝你在我們心裡:器官受贈者的暖心奮鬥, 與器官勸募的強力呼喚。</t>
  </si>
  <si>
    <t>人生煩惱相談室:不要讓煩惱解決煩惱!停止擔憂、走出困境、豁然開朗的28個暖心建議</t>
  </si>
  <si>
    <t>從此不再壓力山大:給忙碌人士的紓壓撇步</t>
  </si>
  <si>
    <t>我們要有足夠的勇氣讓自己心碎:雪兒.史翠德最珍愛的132則生命靈光</t>
  </si>
  <si>
    <t>向世界投履歷:找到未來的自己</t>
  </si>
  <si>
    <t>不被認同才與眾不同</t>
  </si>
  <si>
    <t>深愛覺醒:擁抱自己與一切美好關係的高振動訊息</t>
  </si>
  <si>
    <t>讀懂一本書:3300萬會員x22億次收聽「樊登讀書」創始人知識變能力的祕密完整公開</t>
  </si>
  <si>
    <t>給內心總是很累的你:20招心智訓練正面化解焦慮、恐懼、不安, 迎接人生自主的新局</t>
  </si>
  <si>
    <t>臣服之享:遇萬事皆靜好自在的心提升練習</t>
  </si>
  <si>
    <t>在不完美的生活裡, 找到完整的自己</t>
  </si>
  <si>
    <t>和自己, 相愛不相礙:好好吃飯、好好睡覺、好好愛的正念生活</t>
  </si>
  <si>
    <t>妳離開之後</t>
  </si>
  <si>
    <t>把夢想當目標的人為什麼會失敗?:目標達陣大師告訴你絕對能實踐的目標管理術</t>
  </si>
  <si>
    <t>面對恐懼的勇氣:轉念就好, 勇敢向前行</t>
  </si>
  <si>
    <t>幸好不漂亮</t>
  </si>
  <si>
    <t>黑鑽定律:哈佛頂尖1%人士成就卓越的祕密</t>
  </si>
  <si>
    <t>能量七密碼:療癒身心靈, 喚醒你本有的創造力、直覺和內在力量</t>
  </si>
  <si>
    <t>開啟你的超級心智:華人世界第一本終極潛能ESP啟蒙書</t>
  </si>
  <si>
    <t>內在小孩快樂, 你才快樂</t>
  </si>
  <si>
    <t>不會做決定, 你就一輩子被決定:這樣做出不後悔的選擇</t>
  </si>
  <si>
    <t>不必成為別人, 只要當最好的自己</t>
  </si>
  <si>
    <t>女孩兒也有骨氣!別說我們不需要努力</t>
  </si>
  <si>
    <t>人生沒有白走的路, 每一步都算數</t>
  </si>
  <si>
    <t>這樣過日子剛剛好:醫師建議的長壽時代隨心所欲生活指南</t>
  </si>
  <si>
    <t>不是別人不懂你, 而是你不懂得愛自己:42篇關於愛的學習課, 尊重他人、理解自己, 讓你不再感到孤獨</t>
  </si>
  <si>
    <t>猜疑、掌控、緊黏, 為何你總是缺乏安全感?:療癒關係中五大負面信念, 終結「被遺棄」的恐懼</t>
  </si>
  <si>
    <t>為何你總是憂鬱不安?:停止焦慮的42堂課</t>
  </si>
  <si>
    <t>為何你容易失控發脾氣?:消解憤怒的42堂課</t>
  </si>
  <si>
    <t>內在驅動心理學:你被掏空了嗎?如何從精疲力竭中重燃工作熱情</t>
  </si>
  <si>
    <t>誰說不能從武俠學數學?</t>
  </si>
  <si>
    <t>隱藏的人格面具</t>
  </si>
  <si>
    <t>提高智能的大腦旋轉練習</t>
  </si>
  <si>
    <t>撓場的科學:解開特斯拉未解之謎, 揭曉風水原理, 領航靈界取能、星際通訊的人類發展新紀元!</t>
  </si>
  <si>
    <t>工程師的思考法則:擁有科學邏輯的頭腦, 像工程師一樣思考</t>
  </si>
  <si>
    <t>為什麼我們總是相信超自然:你不信上帝, 為何相信人有靈魂或外星人來過?</t>
  </si>
  <si>
    <t>大人的心理學:看完可以馬上用的心理學定律, 人際溝通、職場應變全對策</t>
  </si>
  <si>
    <t>不一樣也沒關係:奇妙又有趣的動物冷知識, 讓你笑笑過每一天</t>
  </si>
  <si>
    <t>我們的女兒怎麼了?:心理學博士給家長的解憂指南, 陪伴現代青少女與壓力共處, 化解焦慮, 度過情緒平衡的快樂青春期</t>
  </si>
  <si>
    <t>讓世界變簡單的日常物理學:徹底了解萬物本質, 辨別真相與欺詐</t>
  </si>
  <si>
    <t>圖解行為心理學:一看就懂的超強識人術!心理學家助你破解肢體語言與口頭禪的祕密, 從交友、戀愛到職場都更受歡迎</t>
  </si>
  <si>
    <t>孤獨, 是一種能力:面對真實自我, 探索孤獨心理的當代經典</t>
  </si>
  <si>
    <t>我在動物孤兒院, 看見愛:犀牛、樹懶、棕熊、亞洲象 台灣黑熊、石虎, 愛的庇護所紀實</t>
  </si>
  <si>
    <t>聲音的力量:喚醒聽覺, 讓聽覺進化, 與好聲音共振</t>
  </si>
  <si>
    <t>解密陌生人:顛覆識人慣性, 看穿表相下的真實人性。</t>
  </si>
  <si>
    <t>OTPR敏捷工作法:拿回績效主導權, 讓工作做得更快、更好、更有價值</t>
  </si>
  <si>
    <t>為什麼有錢人先吃最喜歡的菜?:55條思考法則, 換一顆有錢人的「投資腦」</t>
  </si>
  <si>
    <t>中國謀略:新全球化下中國一帶一路的經濟與戰略布局</t>
  </si>
  <si>
    <t>文案的基本修養:比文字技巧更重要的事</t>
  </si>
  <si>
    <t>以Martech經營大數據會員行銷</t>
  </si>
  <si>
    <t>20個字的精準文案:「紙一張整理術」再進化, 三表格完成最強工作革命</t>
  </si>
  <si>
    <t>客訴商機:客訴處理之神集結100業種、5000案例:從危機管理→顧客滿意→提升企業價值的23個方法</t>
  </si>
  <si>
    <t>一句說重點。:4步驟7方法 刻進右腦的20個關鍵字 寫出短精勁趣的走心文案</t>
  </si>
  <si>
    <t>圈對粉 小生意也能賺大錢:不用百萬關注, 只要鐵粉圈住, 後網紅時代, IP經濟正崛起!</t>
  </si>
  <si>
    <t>不努力王國的成功法:獻給搞錯努力方法的人, 10個故事改變你人生。</t>
  </si>
  <si>
    <t>高能團隊的關鍵ABCDE 5法則:發揮團隊五大效果、破解五大迷思, 讓營收、市值翻十倍的科學化法則</t>
  </si>
  <si>
    <t>業績飆倍的PDCA日報表工作法:200間以上公司實證 12分鐘打造SOP、OKR、KPI做不到的精準效益</t>
  </si>
  <si>
    <t>高敏人的職場放鬆課:給在職場精疲力盡的你, 高敏感專業諮商師的42則放鬆處方箋</t>
  </si>
  <si>
    <t>社交焦慮:與朋友相處不心累的46個自在練習</t>
  </si>
  <si>
    <t>突破演算法、分享破百萬的9大公式:為何他們的影片暴擊人心, 創造話題、流量和商機?</t>
  </si>
  <si>
    <t>1分鐘高效表達術, 讓你說話不再被當空氣!:學會這樣說, 再也沒有行不通的事、叫不動的人</t>
  </si>
  <si>
    <t>疾速OODA循環思考[入門]:讓你瞬間做出判斷、即刻行動的技術</t>
  </si>
  <si>
    <t>天天MBA 升級你的思維模式:在模型框架裡日常演練, 在自我覺察中反思提問</t>
  </si>
  <si>
    <t>頂尖名校必修的理性談判課:哈佛、華頓商學院、MIT指定閱讀, 提高人生勝率的經典指南</t>
  </si>
  <si>
    <t>閃電崩盤:一兆美元的真相!全球追捕, 史上最神祕的金融罪犯</t>
  </si>
  <si>
    <t>升職加薪必備!職場黑馬簡報術:讓你不再莫名踩地雷, 在每個關鍵時刻脫穎而出!</t>
  </si>
  <si>
    <t>AI驗證!最強PPT製作法:照做就對了!提案成功率94%</t>
  </si>
  <si>
    <t>看人的本事</t>
  </si>
  <si>
    <t>奇蹟公式:我三星期從半身不遂中站起, 一年抗癌成功, 從破產到財富自由的關鍵</t>
  </si>
  <si>
    <t>人生賽局:我如何學習專注、掌握先機、贏得勝利</t>
  </si>
  <si>
    <t>像火箭科學家一樣思考:9大策略, 翻轉你的事業與人生</t>
  </si>
  <si>
    <t>加速你的Fire人生:打造致富體質, 提早贏得財富自由</t>
  </si>
  <si>
    <t>思考致富.最新實證版:史上最暢銷勵志書</t>
  </si>
  <si>
    <t>從扛債人生走向財務自由:5年清掉5千萬債務的3步驟優化理財術</t>
  </si>
  <si>
    <t>理財零基礎:靠39個金錢思維打造富腦袋, 加速財務自由</t>
  </si>
  <si>
    <t>不踩雷投資法:留意10大跡象, 避開地雷股, 發掘潛力股, 掌握獲利原則</t>
  </si>
  <si>
    <t>做自己喜歡的事吧!:卓君澤:力挺大膽追夢的你</t>
  </si>
  <si>
    <t>哈佛商學院的美學事業課:駕馭感官的力量, 讓美學成為你的個人優勢和企業策略, 創造品牌價值</t>
  </si>
  <si>
    <t>WOL大聲工作法:最新透明工作術, 開放個人經驗, 創造共享連結的12週行動指南</t>
  </si>
  <si>
    <t>日本戰後經濟史:精闢解讀戰後復興、高速成長、泡沫經濟到安倍經濟學</t>
  </si>
  <si>
    <t>職場裡為什麼不能有話直說?:清晰表達的五個原則</t>
  </si>
  <si>
    <t>借錢:從利息、債務到金融商品, 2000年的演變真貌</t>
  </si>
  <si>
    <t>早什麼安啊!:才剛打卡就想回家, 今天又是來混日子的一天</t>
  </si>
  <si>
    <t>看漫畫, 秒懂MBTI 16型人格!:跟風KPOP愛豆、接軌國際企業, 最受歡迎的超神準人格測驗!</t>
  </si>
  <si>
    <t>史努比抱抱:寫給查理.布朗和他的朋友們</t>
  </si>
  <si>
    <t>胡思亂想很有用:吉竹伸介的靈感筆記</t>
  </si>
  <si>
    <t>Overthink 就是想太多</t>
  </si>
  <si>
    <t>一切都會好好的:即使是最漫長的一天, 你也值得滿滿的愛</t>
  </si>
  <si>
    <t>文章寫得又快又好, 九宮格寫作術</t>
  </si>
  <si>
    <t>爸媽必讀!青春期女孩的網路安全界線</t>
  </si>
  <si>
    <t>我們, 相伴不相絆:國民媽媽郭葉珍無為而治的後青春教養</t>
  </si>
  <si>
    <t>莫里斯不煩了:7天引導孩子排除恐懼、焦慮等壞情緒</t>
  </si>
  <si>
    <t>怎麼說, 青少年會聽 VS. 如何聽, 青少年願意說:八堂青春期溝通課, 讓孩子敞開心胸、樂意合作、接受指引的對話技巧</t>
  </si>
  <si>
    <t>數位公民素養課:線上交友、色情陷阱、保護個資, 從孩子到大人必備的網民生活須知</t>
  </si>
  <si>
    <t>從法醫到人醫:貫穿七個醫界現場的白袍啟示</t>
  </si>
  <si>
    <t>精準醫學:早期預防癌症, 破解基因迷思對症下藥</t>
  </si>
  <si>
    <t>增肌減脂 蛋白質速查輕圖典:收錄800種常見食品營養素x正確養肌減重祕訣x57道健瘦身食譜</t>
  </si>
  <si>
    <t>腦科學博士的高效入眠法:結合睡眠科學+ASMR聽覺療癒讓你心安好睡</t>
  </si>
  <si>
    <t>護理師CC的孕養大小事:媽咪神隊友!懷孕到寶寶2歲的照護全書</t>
  </si>
  <si>
    <t>找回有力腰、強健腳的3分鐘足趾操</t>
  </si>
  <si>
    <t>體脂狂降20%減醣外食快瘦攻略:營養師Ricky的10大選食指南+39組居家健身+15分鐘料理</t>
  </si>
  <si>
    <t>快速瘦肚!間歇性斷食減醣全書:減醣權威醫師實證, 一週瘦3公斤, 速減內臟脂肪、擊退糖尿病!</t>
  </si>
  <si>
    <t>威廉氏後人的好孕課:從備孕到順產, 地表最懂你的婦產科名醫李毅評的14堂課</t>
  </si>
  <si>
    <t>當最親的人成為傷痕</t>
  </si>
  <si>
    <t>那個病人, 我人生的醫生</t>
  </si>
  <si>
    <t>有病的其實是我媽, 卻要我去諮商</t>
  </si>
  <si>
    <t>內疚清理練習:寫給經常苛責自己的你</t>
  </si>
  <si>
    <t>人生沒有胖這個字!循環生酮斷食法:一周兩次, 我吃故我健康的不復胖、不衰老修復飲食法</t>
  </si>
  <si>
    <t>你吃的食物是真的嗎?:起司、油、牛肉、海鮮、酒的真相現形記</t>
  </si>
  <si>
    <t>遠離慢性疲勞!消除疲累大百科</t>
  </si>
  <si>
    <t>吃出超級免疫力:抵抗病毒、流感、癌症侵襲, 後疫情時代的不生病指南</t>
  </si>
  <si>
    <t>生理週期循環調理飲食法:營養師教你懂吃不忌口, 平衡內分泌, 告別經痛、肥胖與婦科疾病、順利好孕的4階段調理全書</t>
  </si>
  <si>
    <t>藥膳師的生命力餐桌:84道四季料理, 告別假性健康, 提升自癒力, 養成不生病體質</t>
  </si>
  <si>
    <t>高年級逆齡先修班:逆轉生理時鐘, 越活越年輕!老年學權威醫生的飲食x運動x心理全方位回春計畫</t>
  </si>
  <si>
    <t>中醫超圖解:認識中醫的第一本書, 陰陽五行、氣血津液、四診八綱、漢方用藥、經絡養生一次就懂</t>
  </si>
  <si>
    <t>經典中醫精要:傳承自黃帝內經的天人合一養生觀</t>
  </si>
  <si>
    <t>憂鬱症自救手冊:如何治療?怎樣照顧?你和家人的自助指引</t>
  </si>
  <si>
    <t>掌鏡人生:一個田庄囝仔的夢:金馬獎攝影師林文錦自傳:見證1950-1980年代台灣電影發展史</t>
  </si>
  <si>
    <t>一生千面:唐文華與國光劇藝新美學</t>
  </si>
  <si>
    <t>守、破、離:日本工藝美學大師的終極修練</t>
  </si>
  <si>
    <t>京劇.未來式:王安祈與國光劇藝新美學</t>
  </si>
  <si>
    <t>版面研究所. 2, 心動版面學 : 53個讓女人下單的設計關鍵!</t>
  </si>
  <si>
    <t>植田正治的寫真世界:女兒眼中的攝影家人生</t>
  </si>
  <si>
    <t>別讓你的劇本遜斃了!:搶救你的故事100法則</t>
  </si>
  <si>
    <t>漫畫歐文字體の世界</t>
  </si>
  <si>
    <t>解讀攝影大師:認識他們的創作人生、觀點與作品觀看之道</t>
  </si>
  <si>
    <t>厲害!別小看照明設計</t>
  </si>
  <si>
    <t>印象派 看不懂就沒印象啊啊:9大印象神人的作畫神技認識現代藝術的必修課</t>
  </si>
  <si>
    <t>千面英雄:70年經典新編紀念版 從神話心理學到好萊塢編劇王道</t>
  </si>
  <si>
    <t>漫威宇宙:史丹.李與他的超級英雄</t>
  </si>
  <si>
    <t>浪漫喜劇寫作大師班:暢銷好萊塢20年, 相遇、分手、復合的喜劇「愛情動力學」</t>
  </si>
  <si>
    <t>中國風險:黑天鵝與灰犀牛</t>
  </si>
  <si>
    <t>無蔽之真:海德格爾真理問題研究</t>
  </si>
  <si>
    <t>哲學七講(大眾讀本)</t>
  </si>
  <si>
    <t>海與帝國:明清時代</t>
  </si>
  <si>
    <t>大審判家弗里茲.鮑爾:看檢察總長如何翻轉德國的歷史</t>
  </si>
  <si>
    <t>加害人家屬:不能哭也不能笑的無聲地獄</t>
  </si>
  <si>
    <t>血統的原罪:被遺忘的白色恐怖東南亞受害者</t>
  </si>
  <si>
    <t>穆斯林與猶太少女:柏林納粹時代的救援紀實</t>
  </si>
  <si>
    <t>狂潮:日本近代史的真相, 那些新聞媒體操作下的極端浪潮</t>
  </si>
  <si>
    <t>城牆:從萬里長城到柏林圍牆, 一部血與磚打造的人類文明史</t>
  </si>
  <si>
    <t>大日本帝國時期的海外鐵道:從臺灣、朝鮮、滿洲、樺太到南洋群島</t>
  </si>
  <si>
    <t>真臘風土記</t>
  </si>
  <si>
    <t>大流感:致命的瘟疫史</t>
  </si>
  <si>
    <t>朝鮮牛之味:看牛肉如何餵飽一整個近代韓國</t>
  </si>
  <si>
    <t>原來XX是這樣發明的:地球上130項從遠古到現代的驚人發明</t>
  </si>
  <si>
    <t>學術大師的漏網鏡頭</t>
  </si>
  <si>
    <t>天地人和諧:儒家的環境空間倫理與關懷</t>
  </si>
  <si>
    <t>教育論文寫作與實用技巧</t>
  </si>
  <si>
    <t>大眾理則學</t>
  </si>
  <si>
    <t>平凡的道德觀</t>
  </si>
  <si>
    <t>從新聞案例輕鬆瞭解車禍責任與理賠</t>
  </si>
  <si>
    <t>心智能力受損者之自主及人權:醫療、法律與社會的對話</t>
  </si>
  <si>
    <t>深度討論教學法理論與實踐</t>
  </si>
  <si>
    <t>閱讀數學:文本、理解與教學</t>
  </si>
  <si>
    <t>總整課程理論與實踐</t>
  </si>
  <si>
    <t>多元文化素養</t>
  </si>
  <si>
    <t>教育V辭書</t>
  </si>
  <si>
    <t>校本課程規劃的理論與實務</t>
  </si>
  <si>
    <t>高等教育跨域學習之理論與實踐</t>
  </si>
  <si>
    <t>探究式教學法理論與實踐</t>
  </si>
  <si>
    <t>喚醒你的設計魂:素養導向專題探究課程設計指南</t>
  </si>
  <si>
    <t>擁抱似水年華:普魯斯特如何改變你的人生</t>
  </si>
  <si>
    <t>學校正向領導教學與學習</t>
  </si>
  <si>
    <t>解構兩岸知識產權證券化:法律實踐及其潛在挑戰</t>
  </si>
  <si>
    <t>打狗漫騎:高雄港史單車踏查</t>
  </si>
  <si>
    <t>革命-後革命:中國崛起的歷史、思想、文化省思</t>
  </si>
  <si>
    <t>你想當什麼樣的老師?</t>
  </si>
  <si>
    <t>化鏡為窗:大數據分析強化大學競爭力</t>
  </si>
  <si>
    <t>人民解放軍的真相:中共200萬私軍的威脅、腐敗與野心</t>
  </si>
  <si>
    <t>星雲學說的主人:康得和拉普拉斯的故事</t>
  </si>
  <si>
    <t>世間如鏡:以子為師</t>
  </si>
  <si>
    <t>風雨聲中:初到臺灣的那段歲月</t>
  </si>
  <si>
    <t>漫遊的技術:刻意漫無目的、隨意閒逛、沉澱、探索, 遇見靈感、發現新鮮事、尋找好生活!</t>
  </si>
  <si>
    <t>看見生命的火花:德國高齡社會紀行</t>
  </si>
  <si>
    <t>中國哲學簡史</t>
  </si>
  <si>
    <t>生命倫理的四季大廈</t>
  </si>
  <si>
    <t>夢伴此城:梅艷芳與香港流行文化</t>
  </si>
  <si>
    <t>創意大師思維全圖解:20位藝術大師的成功哲學</t>
  </si>
  <si>
    <t>性別顯微鏡:教育與個人成長</t>
  </si>
  <si>
    <t>溝通交響樂:大學生的人際溝通</t>
  </si>
  <si>
    <t>親職教育:有效的親子互動與溝通</t>
  </si>
  <si>
    <t>家長教育學:「順性揚才」一路發</t>
  </si>
  <si>
    <t>孩子可以比你想得更專心:談注意力訓練</t>
  </si>
  <si>
    <t>我是男生也是女性主義者</t>
  </si>
  <si>
    <t>我的美好, 不該是你騷擾我的藉口:15步驟全面擊退性騷擾, 在職場的權力遊戲裡, 沉默不是唯一武器</t>
  </si>
  <si>
    <t>學術工作者的必修學分:學術倫理及研究誠信</t>
  </si>
  <si>
    <t>智慧與價值:登上校長主任之峰</t>
  </si>
  <si>
    <t>看見印尼</t>
  </si>
  <si>
    <t>週期表:永恆元素與生命的交會</t>
  </si>
  <si>
    <t>仙人指路:10個故事帶你進入道教的神秘世界</t>
  </si>
  <si>
    <t>臺灣校務研究之學生就業與發展</t>
  </si>
  <si>
    <t>東西身體同一與差異的對話觀</t>
  </si>
  <si>
    <t>江南衣裳</t>
  </si>
  <si>
    <t>不動產問題, 熟年知多少?:銀髮族節稅理財及不動產相關的必備工具書</t>
  </si>
  <si>
    <t>不懂法律, 也能聰明繼承:遺產與繼承實例全方位解說</t>
  </si>
  <si>
    <t>有愛就無礙 只為特別的你:りんご老師的特教人生</t>
  </si>
  <si>
    <t>尋覓臺灣老眷村</t>
  </si>
  <si>
    <t>花都的締造:巴黎的關鍵世紀</t>
  </si>
  <si>
    <t>百年風雲:中華民國的革命、遷徒與重建</t>
  </si>
  <si>
    <t>當課文遇上策略達人:13個推動閱讀的感動實例</t>
  </si>
  <si>
    <t>小學教室的日常力</t>
  </si>
  <si>
    <t>傳統戲曲與道教文化</t>
  </si>
  <si>
    <t>李贄年譜考略</t>
  </si>
  <si>
    <t>周易譯注</t>
  </si>
  <si>
    <t>你知道的遠比你想像的少。</t>
  </si>
  <si>
    <t>白袍:一位哈佛醫學生的歷練</t>
  </si>
  <si>
    <t>強權者的道德:從小羅斯福到川普, 十四位美國總統如何影響世界</t>
  </si>
  <si>
    <t>攻略商事法與智財法</t>
  </si>
  <si>
    <t>國學經典故事, 周朝 秦國卷</t>
  </si>
  <si>
    <t>東京地理地名事典:探索地圖上不為人知的東京歷史</t>
  </si>
  <si>
    <t>近代日本文明的發展與生態史觀</t>
  </si>
  <si>
    <t>牆的時代:國家之間的障礙如何改變我們的世界</t>
  </si>
  <si>
    <t>光緒十四年(1888)臺灣內山番社地輿全圖所見的新北山區:一段清末開山撫番的歷史追尋</t>
  </si>
  <si>
    <t>中小學教科書化學名詞釋義</t>
  </si>
  <si>
    <t>寶島暖實力:在臺灣真切活著的36顆心</t>
  </si>
  <si>
    <t>教育, 我相信你</t>
  </si>
  <si>
    <t>楊振寧傳:規範與對稱之美</t>
  </si>
  <si>
    <t>異鄉夢醉:一個香港女生與九個居港異鄉人的對話</t>
  </si>
  <si>
    <t>人生途中總有貴人:我用護理學了解自己</t>
  </si>
  <si>
    <t>臺北帝國大學與近代臺灣學術的奠定</t>
  </si>
  <si>
    <t>金門民主化的進程:五合一選舉與組織動員</t>
  </si>
  <si>
    <t>大唐茶聖與茶道:陸羽和李冶的故事</t>
  </si>
  <si>
    <t>漫步古代中國</t>
  </si>
  <si>
    <t>甜與權力:糖-改變世界體系運轉的關鍵樞紐</t>
  </si>
  <si>
    <t>小小幼兒大創意:小班孩子的方案探索與藝術體驗</t>
  </si>
  <si>
    <t>躍動的青春:日治臺灣的學生生活</t>
  </si>
  <si>
    <t>我家後巷有小河:瓦磘溝的前世今生與未來</t>
  </si>
  <si>
    <t>鄭和遺事彙編</t>
  </si>
  <si>
    <t>憂鬱的邊界:一段跨越身分與國族的人類學旅程</t>
  </si>
  <si>
    <t>新媒體判讀力:用科學思惟讓假新聞無所遁形</t>
  </si>
  <si>
    <t>官營移民:吉野村回顧錄</t>
  </si>
  <si>
    <t>料理臺灣:從現代性到在地化, 澎湃百年的一桌好菜</t>
  </si>
  <si>
    <t>沉默的島嶼:校園性侵事件簿</t>
  </si>
  <si>
    <t>印度的智慧:出生入世渾然一體</t>
  </si>
  <si>
    <t>劉髯公及新聞學教育</t>
  </si>
  <si>
    <t>柬埔寨史</t>
  </si>
  <si>
    <t>衝動與脈動:創作經驗中的心理動力</t>
  </si>
  <si>
    <t>日本廣告帶給我感動</t>
  </si>
  <si>
    <t>數學臨床教學發展學習力</t>
  </si>
  <si>
    <t>家庭生活教育導論</t>
  </si>
  <si>
    <t>天下第一奇學 孫子兵法</t>
  </si>
  <si>
    <t>黑色優勢</t>
  </si>
  <si>
    <t>社會工作會談與技巧</t>
  </si>
  <si>
    <t>軌道:福知山線出軌事故, 改變JR西日本的奮鬥</t>
  </si>
  <si>
    <t>親愛的人生:關於醫療、老年及照護的思辨</t>
  </si>
  <si>
    <t>公民社會:辯護之餘, 反思政治、哲學與文化</t>
  </si>
  <si>
    <t>跨境犯罪:電信詐騙專書</t>
  </si>
  <si>
    <t>教育社會學</t>
  </si>
  <si>
    <t>媒體解碼:時事背後</t>
  </si>
  <si>
    <t>中華民國教育年報. 107</t>
  </si>
  <si>
    <t>法律與文學的融合與衝突</t>
  </si>
  <si>
    <t>活用莊子:安時處順</t>
  </si>
  <si>
    <t>一位身披袈裟的科學家:僧一行的故事</t>
  </si>
  <si>
    <t>漁具圖譜:大江大河裡的小文化</t>
  </si>
  <si>
    <t>素養力學. 創刊號, 臺灣教育界最熱議題!深談108課綱</t>
  </si>
  <si>
    <t>牛奶工</t>
  </si>
  <si>
    <t>五十人</t>
  </si>
  <si>
    <t>非對稱:愚蠢或瘋狂, 哪一個描述了你的世界?</t>
  </si>
  <si>
    <t>垂涎三尺</t>
  </si>
  <si>
    <t>月光石</t>
  </si>
  <si>
    <t>知識、技藝與身體美學:台灣原住民漢語文學析論</t>
  </si>
  <si>
    <t>浴火之龍:「沙羅曼達」的網路炎上事件簿</t>
  </si>
  <si>
    <t>開膛手傑克刀下的五個女人:死於地獄, 卻也生活在地獄!歷經130年, 沉冤終得昭雪......</t>
  </si>
  <si>
    <t>彷徨</t>
  </si>
  <si>
    <t>李煜李清照詞注</t>
  </si>
  <si>
    <t>畫皮:中國神怪故事</t>
  </si>
  <si>
    <t>來自福爾摩沙的信</t>
  </si>
  <si>
    <t>回憶台灣的長遠路程</t>
  </si>
  <si>
    <t>洞仙歌</t>
  </si>
  <si>
    <t>帝圖:東方的達文西密碼</t>
  </si>
  <si>
    <t>一粒米, 百粒汗</t>
  </si>
  <si>
    <t>第7天</t>
  </si>
  <si>
    <t>古拉格氣象學家</t>
  </si>
  <si>
    <t>不幹了!我開除了黑心公司</t>
  </si>
  <si>
    <t>我為你灑下月光:獻給被愛神附身的人</t>
  </si>
  <si>
    <t>惡女書</t>
  </si>
  <si>
    <t>大海之眼</t>
  </si>
  <si>
    <t>一棵樹</t>
  </si>
  <si>
    <t>大佛猶在:貫穿三千公里的壯遊行記</t>
  </si>
  <si>
    <t>魔女復甦</t>
  </si>
  <si>
    <t>如生靈雙身之物</t>
  </si>
  <si>
    <t>黑面之狐</t>
  </si>
  <si>
    <t>禁獵童話. I, 魔法吹笛手</t>
  </si>
  <si>
    <t>禁獵童話. II, 魔豆調香師</t>
  </si>
  <si>
    <t>禁獵童話. III, 七法器守護者</t>
  </si>
  <si>
    <t>卯</t>
  </si>
  <si>
    <t>叮咚!您的包裹請簽收</t>
  </si>
  <si>
    <t>禁獵童話. IV, 歿世聖戰</t>
  </si>
  <si>
    <t>黑塚之絆</t>
  </si>
  <si>
    <t>巫山館:荒山詭影</t>
  </si>
  <si>
    <t>暗影者 甯安</t>
  </si>
  <si>
    <t>後少女時代</t>
  </si>
  <si>
    <t>倪墨(Nima), 誰的:一位心理師的小說集</t>
  </si>
  <si>
    <t>歲時記</t>
  </si>
  <si>
    <t>青鳥的眼淚</t>
  </si>
  <si>
    <t>都是陌生旅程的起點</t>
  </si>
  <si>
    <t>小說生活:畢飛宇 張莉對話錄</t>
  </si>
  <si>
    <t>小朋友</t>
  </si>
  <si>
    <t>先前的風氣</t>
  </si>
  <si>
    <t>攔截時間的方法:手記書</t>
  </si>
  <si>
    <t>別裁</t>
  </si>
  <si>
    <t>一千七百種靠近</t>
  </si>
  <si>
    <t>試按上帝的電鈴:人才紅利時代之一</t>
  </si>
  <si>
    <t>大地的掌紋</t>
  </si>
  <si>
    <t>獸身譚</t>
  </si>
  <si>
    <t>世界是野獸的</t>
  </si>
  <si>
    <t>如果有人問我世界是什麼形狀</t>
  </si>
  <si>
    <t>天下第一巷:人才紅利時代之二</t>
  </si>
  <si>
    <t>用手走路的人:拐杖支撐一身傲骨</t>
  </si>
  <si>
    <t>聽我胸中的烈火:余光中教授紀念文集</t>
  </si>
  <si>
    <t>收藏一撮牛尾毛</t>
  </si>
  <si>
    <t>回憶打著大大的糖果結:給孩子的情書</t>
  </si>
  <si>
    <t>潘麗珠詩文吟誦學二十講</t>
  </si>
  <si>
    <t>另一種現代性:「論語派」論</t>
  </si>
  <si>
    <t>元嘉體詩學研究</t>
  </si>
  <si>
    <t>中國歷史小說史</t>
  </si>
  <si>
    <t>廣義修辭學研究:理論視野和學術面貌</t>
  </si>
  <si>
    <t>意象.主題.文體:原型的修辭詩學考察</t>
  </si>
  <si>
    <t>現代小說的文本解讀</t>
  </si>
  <si>
    <t>古代禮俗中的文體與文學</t>
  </si>
  <si>
    <t>明代建陽書坊之小說刊刻</t>
  </si>
  <si>
    <t>唐宋詞史論</t>
  </si>
  <si>
    <t>古詩文評述二種</t>
  </si>
  <si>
    <t>中英文學交流史(十四至二十世紀中葉)</t>
  </si>
  <si>
    <t>中國語文學史論</t>
  </si>
  <si>
    <t>中國現代散文史(1917-1949)</t>
  </si>
  <si>
    <t>後革命的轉移</t>
  </si>
  <si>
    <t>六朝文學研究:穆克宏自選集</t>
  </si>
  <si>
    <t>客途秋恨</t>
  </si>
  <si>
    <t>詩語言的美學革命:臺灣五0、六0年代新詩論戰與現代軌跡</t>
  </si>
  <si>
    <t>培生吟草</t>
  </si>
  <si>
    <t>中國百年國難文學史. 1840-1937. 上冊</t>
  </si>
  <si>
    <t>中國百年國難文學史. 1840-1937. 下冊</t>
  </si>
  <si>
    <t>神人共娛:西方宗教文化與西方文學的宗教言說</t>
  </si>
  <si>
    <t>小說修辭研究論稿</t>
  </si>
  <si>
    <t>聞一多詩學論</t>
  </si>
  <si>
    <t>紅樓宴:鴿子蛋、胭脂鵝脯、奶拌茯苓霜......一窺古人的養生祕密!</t>
  </si>
  <si>
    <t>虞美人草</t>
  </si>
  <si>
    <t>一個人的狂野:荒野單車筆記</t>
  </si>
  <si>
    <t>香港公眾假期</t>
  </si>
  <si>
    <t>阿帕忒遊戲</t>
  </si>
  <si>
    <t>浮動世界</t>
  </si>
  <si>
    <t>約翰.下雨</t>
  </si>
  <si>
    <t>我把時光予你</t>
  </si>
  <si>
    <t>代理月老的少女</t>
  </si>
  <si>
    <t>不知山上</t>
  </si>
  <si>
    <t>殘像17:新疫時期的殺意</t>
  </si>
  <si>
    <t>瘋癲老人日記:情慾與死亡的耽美交融, 谷崎潤一郎超越時代的至高傑作。</t>
  </si>
  <si>
    <t>黑雪事件簿</t>
  </si>
  <si>
    <t>黃衣國王</t>
  </si>
  <si>
    <t>停下來的書店</t>
  </si>
  <si>
    <t>重探張愛玲:改編.翻譯.研究</t>
  </si>
  <si>
    <t>女同志</t>
  </si>
  <si>
    <t>快意江湖:彩繪水滸傳</t>
  </si>
  <si>
    <t>緬甸民間故事</t>
  </si>
  <si>
    <t>越南民間故事</t>
  </si>
  <si>
    <t>菲律賓民間故事</t>
  </si>
  <si>
    <t>塵世夢影:彩繪紅樓夢</t>
  </si>
  <si>
    <t>柬埔寨民間故事</t>
  </si>
  <si>
    <t>Ruth愛分享 是機關卡片也是紙盒相本</t>
  </si>
  <si>
    <t>800公里的漫漫思辨:追尋自我_朝聖手札</t>
  </si>
  <si>
    <t>食在安心:江守山醫師的安心飲食手冊:選購保存、清洗烹煮、聰明外食</t>
  </si>
  <si>
    <t>五星級自慢家常菜:小預算做出驚奇滋味, 美味配方 + 烹調一點訣 + 簡單擺盤, 自家料理華麗升級!</t>
  </si>
  <si>
    <t>好吃不過家常菜:韓良憶的廚房手帖</t>
  </si>
  <si>
    <t>不丟東西的整理術:放不掉的記憶與情感, 再也無須斷捨離!</t>
  </si>
  <si>
    <t>不學無食</t>
  </si>
  <si>
    <t>在家吃火鍋:無分四季時節, 圍爐品嘗食材的鮮味</t>
  </si>
  <si>
    <t>純天然手作果醬</t>
  </si>
  <si>
    <t>Wendy媽媽親子廚房:給孩子的美味飲食教育</t>
  </si>
  <si>
    <t>我一個人, 餓了!:40篇飲食記憶x40道美味料理, 國民姑姑暖胃療心上菜啦</t>
  </si>
  <si>
    <t>懷舊餐桌!走入60間廚房學做家傳菜:從日常飯食到經典佳餚, 全球最大食譜網站Cookpad教你輕鬆煮出懷念古早味</t>
  </si>
  <si>
    <t>印度家庭私房料理</t>
  </si>
  <si>
    <t>COSTCO完全料理指南:小林和郭郭的零失敗中西式食譜, 採買、分裝、料理, 一次完成!</t>
  </si>
  <si>
    <t>質男主廚:跳動味蕾料理餐:不藏私特調醬汁、破表美味</t>
  </si>
  <si>
    <t>會開瓦斯就會煮:美味99分+成就感100分</t>
  </si>
  <si>
    <t>人生接軌手帳書:給每一天都很認真的自己</t>
  </si>
  <si>
    <t>24H紐約漫旅</t>
  </si>
  <si>
    <t>巴黎的想像與真實:公衛女子的生活觀察札記</t>
  </si>
  <si>
    <t>日本足球場朝聖之旅全攻略, 關東篇</t>
  </si>
  <si>
    <t>愛欲京都</t>
  </si>
  <si>
    <t>老玩童遊柬埔寨:吳哥的破曉</t>
  </si>
  <si>
    <t>檸檬冰塊的美味料理奇蹟:1天2顆!鹼回健康力</t>
  </si>
  <si>
    <t>Sylvia優雅法式花藝設計課</t>
  </si>
  <si>
    <t>全植物飲食:無國界潮食尚料理:1人獨享 2人共食 3人以上家庭 10人宴席、鹹甜點 隨時優雅上餐桌</t>
  </si>
  <si>
    <t>Sylvia's法式自然風手綁花</t>
  </si>
  <si>
    <t>維納斯的秘密花園:美甲美睫沙龍技術全解</t>
  </si>
  <si>
    <t>超省時懶料理:下廚「懶絕招」大公開, 15min快速上菜!</t>
  </si>
  <si>
    <t>減脂增肌輕沙拉:吃了就會一直瘦!</t>
  </si>
  <si>
    <t>咖啡人生:開咖啡店教會我的事</t>
  </si>
  <si>
    <t>圍棋精選題庫:入門到初段之死活、手筋與布局</t>
  </si>
  <si>
    <t>吉川文子 鑄鐵鍋點心食驗室</t>
  </si>
  <si>
    <t>匈牙利:東西方之間</t>
  </si>
  <si>
    <t>孟加拉:金色千塘之國</t>
  </si>
  <si>
    <t>外星研究權威的第一手資料:5000年來古今幽浮事件最完整的紀錄</t>
  </si>
  <si>
    <t>懶人耍廢食堂:115道食慾全開的無敵美味</t>
  </si>
  <si>
    <t>手中之物:立體摺紙教學</t>
  </si>
  <si>
    <t>教育學大意</t>
  </si>
  <si>
    <t>教育法規大意</t>
  </si>
  <si>
    <t>帶孩子勇敢追夢的不思議旅程:我和五歲孩兒去英國留學的365天精彩生活:最真槍實彈的台灣媽媽留學記, 告訴你去英國留學, 其實比想像中更簡單!</t>
  </si>
  <si>
    <t>國營事業2020試題大補帖經濟部新進職員, 電機類(103-108年試題)</t>
  </si>
  <si>
    <t>公職考試2020試題大補帖, 電機機械(104-108年試題)</t>
  </si>
  <si>
    <t>技師考試2020試題大補帖, 電機工程技師(102-108年試題)</t>
  </si>
  <si>
    <t>台電僱員2021試題大補帖, 電機運轉維護類(103-109年試題)</t>
  </si>
  <si>
    <t>研究所2021試題大補帖, 經濟學(1)企研所(107-109年試題)</t>
  </si>
  <si>
    <t>教育綜合科目甄試百分百</t>
  </si>
  <si>
    <t>教甄評審想的跟你不一樣:教甄複試搶分攻略</t>
  </si>
  <si>
    <t>電工機械(電機機械)歷年試題解析</t>
  </si>
  <si>
    <t>金融基測考科. 1, (會計學+貨幣銀行學) 焦點速成</t>
  </si>
  <si>
    <t>金融基測考科. 2, (票據法+銀行法) 焦點速成</t>
  </si>
  <si>
    <t>一次考上銀行 會計學(含概要)</t>
  </si>
  <si>
    <t>銀行內部控制與內部稽核測驗:焦點速成+歷屆試題</t>
  </si>
  <si>
    <t>證券商高級業務員(重點整理+試題演練)</t>
  </si>
  <si>
    <t>金融科技力知識檢定(重點整理+模擬試題)</t>
  </si>
  <si>
    <t>創新科技焦點速成(金融基測)</t>
  </si>
  <si>
    <t>風險管理基本能力測驗一次過關</t>
  </si>
  <si>
    <t>洗錢防制法大意一次過關</t>
  </si>
  <si>
    <t>防制洗錢與打擊資恐(重點整理+試題演練)</t>
  </si>
  <si>
    <t>防制洗錢與打擊資恐百分百攻略</t>
  </si>
  <si>
    <t>會計學(包含國際會計準則IFRS)</t>
  </si>
  <si>
    <t>逼真!電工機械(電機機械)模擬題庫+歷年試題</t>
  </si>
  <si>
    <t>黃越綏的高齡快樂學:「老」就是這麼一回事!</t>
  </si>
  <si>
    <t>練習放手:致 失去摯愛的人 你不需要忍住悲傷, 與失落中的自己對話</t>
  </si>
  <si>
    <t>你還有什麼?:19個聖經故事陪伴你探索思考生命的出路</t>
  </si>
  <si>
    <t>一生一次旅遊指南</t>
  </si>
  <si>
    <t>喜悅,是一種選擇:陽光催眠師Sunny的靜心時間</t>
  </si>
  <si>
    <t>退休練習曲:迎接第二次黃金青春的人生提案</t>
  </si>
  <si>
    <t>不窮不病不無聊:施昇輝的第三人生樂活提案</t>
  </si>
  <si>
    <t>我不只是媽媽, 還是我自己</t>
  </si>
  <si>
    <t>停止拖延的情緒行為動力學:10-10-10法則鍛鍊意志力, 不藉口懶散、半途而廢</t>
  </si>
  <si>
    <t>有刺の情緒 斬.斷.離:絕交13種情緒暴力, 讓嫉妒開酸、吃味嘲諷、帶刺怒嗆不再傷己傷人, 找回你的自信與強大內在能力</t>
  </si>
  <si>
    <t>哈佛醫學院的SMART壓力管理訓練:改善焦慮、輕鬱症 ; 不失控、不暴走、不做錯決定 最具科學原理的減壓生活提案</t>
  </si>
  <si>
    <t>不快樂到幸福的解答書:人際、工作與情感......可以這樣拆解, 那樣取捨</t>
  </si>
  <si>
    <t>零盲點的決定力:Google.Amazon最重視的用人準則</t>
  </si>
  <si>
    <t>倒著走的人生</t>
  </si>
  <si>
    <t>眾神就要這樣拜:拜拜宜忌一本通</t>
  </si>
  <si>
    <t>別去死啊!被霸凌不是你的錯:擁抱寂寞無助的你, 找到活下去的勇氣與力量</t>
  </si>
  <si>
    <t>給不小心就會太焦慮的你:摘下「窮忙濾鏡」x擺脫「不安迴圈」, 找回自己的人生</t>
  </si>
  <si>
    <t>丟掉你的那些無關緊要:練習只擁抱重要的事, 十三項日常祕方平衡家庭、工作與自我</t>
  </si>
  <si>
    <t>心經68個人生大智慧</t>
  </si>
  <si>
    <t>傳教士與漢學家:理雅各在中西文化上的傳譯貢獻</t>
  </si>
  <si>
    <t>未來高齡創意書:銀髮族最想要的夢幻未來社會!</t>
  </si>
  <si>
    <t>明代擬話本中宗教義理與修行觀之研究</t>
  </si>
  <si>
    <t>佛系職場智慧力</t>
  </si>
  <si>
    <t>舊法用心知:慈濟人 慈濟事 慈濟情</t>
  </si>
  <si>
    <t>靜思觀自性</t>
  </si>
  <si>
    <t>一念之間:星雲大師的人生開示</t>
  </si>
  <si>
    <t>和壓力做朋友:別讓壓力毀了你, 壓不死你的只會使你更強大</t>
  </si>
  <si>
    <t>有一種勇氣叫放棄</t>
  </si>
  <si>
    <t>從泥土中站起來 番薯王成為大學校長:陳振貴的實踐之路</t>
  </si>
  <si>
    <t>為夢想單飛:一個台灣女生上哈佛的成長故事</t>
  </si>
  <si>
    <t>沙灘上的愛因斯坦, 生活中的相對論</t>
  </si>
  <si>
    <t>你也被唬弄了嗎?:20個最容易被誤解的科普知識</t>
  </si>
  <si>
    <t>沙灘上的薛丁格, 生活中的量子力學</t>
  </si>
  <si>
    <t>太空之書</t>
  </si>
  <si>
    <t>生物之書</t>
  </si>
  <si>
    <t>我為什麼是我?:探討原生家庭對個性的影響</t>
  </si>
  <si>
    <t>心身連結、社會行動與性欲:1898-1909年期刊文章及器官劣勢研究</t>
  </si>
  <si>
    <t>遊戲治療研究與實務</t>
  </si>
  <si>
    <t>人格障礙解碼</t>
  </si>
  <si>
    <t>數學家的眼光</t>
  </si>
  <si>
    <t>低碳。好行</t>
  </si>
  <si>
    <t>螺旋變式:中國內地數學課程與教學之邏輯</t>
  </si>
  <si>
    <t>倫理療癒與德性領導的後現代智慧</t>
  </si>
  <si>
    <t>量子力學與混沌理論的人生十二堂課</t>
  </si>
  <si>
    <t>樹液太郎的軟萌昆蟲圖鑑</t>
  </si>
  <si>
    <t>對不起, 長這樣!深海生物圖鑑</t>
  </si>
  <si>
    <t>色彩心理學:用色彩打造你的專屬魅力</t>
  </si>
  <si>
    <t>不用抬頭看就能知道的趣味天文故事</t>
  </si>
  <si>
    <t>不用上網查就能知道的趣味數學故事</t>
  </si>
  <si>
    <t>不用背公式就能知道的趣味化學故事</t>
  </si>
  <si>
    <t>化學歷程:化學歷史與化學科技</t>
  </si>
  <si>
    <t>天文回望:天文歷史與天文科技</t>
  </si>
  <si>
    <t>物理源流:物理歷史與物理科技</t>
  </si>
  <si>
    <t>像數學家一樣思考:26堂超有料大腦衝浪課, Step by step揭開數學家的思考地圖</t>
  </si>
  <si>
    <t>觀念化學. 1, 基本概念. 原子</t>
  </si>
  <si>
    <t>觀念化學. 2, 化學鍵. 分子</t>
  </si>
  <si>
    <t>觀念化學. 3, 化學反應</t>
  </si>
  <si>
    <t>觀念化學. 4, 生活中的化學</t>
  </si>
  <si>
    <t>觀念化學. 5, 環境化學</t>
  </si>
  <si>
    <t>萬物理論</t>
  </si>
  <si>
    <t>時空論</t>
  </si>
  <si>
    <t>國家地理終極觀星指南</t>
  </si>
  <si>
    <t>超能力動物百科:100種地球上最大、最快、最致命的動物</t>
  </si>
  <si>
    <t>誰說食物不能玩?:我的料理科學實驗室</t>
  </si>
  <si>
    <t>科技 社會 人. 3, STS跨領域新驛路</t>
  </si>
  <si>
    <t>圖解心理學</t>
  </si>
  <si>
    <t>現代社會心理學</t>
  </si>
  <si>
    <t>行為暗示心理學</t>
  </si>
  <si>
    <t>身體語言心理學</t>
  </si>
  <si>
    <t>謝玠揚的長化短說. 2, 跟著化工博士聰明安心過生活!</t>
  </si>
  <si>
    <t>一本學會心理操縱與反操縱</t>
  </si>
  <si>
    <t>英鎊三十九年匯率波動數學解析</t>
  </si>
  <si>
    <t>當文學遇上心理學:文藝心理學概論</t>
  </si>
  <si>
    <t>別說你會用日用品:揭開日常用品中的那些潛在危險</t>
  </si>
  <si>
    <t>基於產業結構視角的能源富集區碳排放效應研究:以山西省為例</t>
  </si>
  <si>
    <t>神奇的動物</t>
  </si>
  <si>
    <t>現代投資學:分析與管理</t>
  </si>
  <si>
    <t>投資學:基本原理與實務</t>
  </si>
  <si>
    <t>印度網路通訊設備與手機電腦相關產業商機:產業合作與拓銷商機</t>
  </si>
  <si>
    <t>會計.稅務全球新知. 一</t>
  </si>
  <si>
    <t>會計.稅務判解評析. 一, 個人財產篇</t>
  </si>
  <si>
    <t>會計.稅務判解評析. 二, 營利事業篇</t>
  </si>
  <si>
    <t>現代投資銀行</t>
  </si>
  <si>
    <t>AI未來賽局:中美競合框架下, 科技9巨頭建構的未來</t>
  </si>
  <si>
    <t>存股輕鬆學:4年存300張金融股, 每年賺自己的13%!</t>
  </si>
  <si>
    <t>纏中說禪:中國傳奇股神的交易關鍵與制勝之道. 上、下</t>
  </si>
  <si>
    <t>99%零失誤精準工作術:36個簡單上手的思考習慣</t>
  </si>
  <si>
    <t>甜甜圈經濟學:破除成長迷思的7個經濟新思考</t>
  </si>
  <si>
    <t>飆股的思維:賺不完的波段操作法</t>
  </si>
  <si>
    <t>可是, 我就是會在意!:給人際玻璃心 看透自導自演內心戲 停止煩惱的無限放大</t>
  </si>
  <si>
    <t>一人開公司快學速會的財報會計課:直觀、圖解、實例、分析, 從完全不懂到一次全會</t>
  </si>
  <si>
    <t>量販解密:愛買、大潤發、家樂福 20年資歷專業達人 完全破解量販店讓人狂掃貨的暢銷祕密</t>
  </si>
  <si>
    <t>人口創新力:大國崛起的機會與陷阱</t>
  </si>
  <si>
    <t>移動營銷管理</t>
  </si>
  <si>
    <t>不只是公園!圓山新創產業聚落:財團法人臺北市會展產業發展基金會專刊</t>
  </si>
  <si>
    <t>如何幫雞洗澡</t>
  </si>
  <si>
    <t>2028:三大法則預測未來媒體、娛樂、社會價值變化, 發掘明日的機會與挑戰</t>
  </si>
  <si>
    <t>放棄吧!那些讓你疼痛不已的堅持:從工作、戀愛、興趣、人際關係四大層面, 探索無法堅持的原因, 重拾自我認同感</t>
  </si>
  <si>
    <t>我的財富自由手冊:才女到財女的人生必修課</t>
  </si>
  <si>
    <t>矽谷思維:矽谷頂尖工程師實戰經驗總結, 五大模式訓練邏輯思考, 職場技能提升 + 競爭力開外掛!</t>
  </si>
  <si>
    <t>改變世界的以色列創新</t>
  </si>
  <si>
    <t>當西方遇到東方:隨著大師們的足跡, 穿越組織學習的盲點</t>
  </si>
  <si>
    <t>加薪申請書:別傻了, 誰說年資可以幫你加薪?:不計較, 哪叫老闆? 沒績效, 哪算員工?</t>
  </si>
  <si>
    <t>區塊鏈:不可不知的金融大未來</t>
  </si>
  <si>
    <t>圖解創業:一看就懂商業經營</t>
  </si>
  <si>
    <t>證券市場與交易實務</t>
  </si>
  <si>
    <t>專案管理革命</t>
  </si>
  <si>
    <t>諾貝爾經濟學獎得主史迪格里茲改革宣言:回應不滿世代的新資本主義</t>
  </si>
  <si>
    <t>阿甘投資法:不看盤、不選股、不挑買點也能穩穩賺</t>
  </si>
  <si>
    <t>自造成功!提升營收與所得的個人品牌經營術</t>
  </si>
  <si>
    <t>行動金融:支付革命</t>
  </si>
  <si>
    <t>解構鐵道美學:臺鐵美學復興運動</t>
  </si>
  <si>
    <t>象龜學跳舞:臺鐵在逆境中堅持變革</t>
  </si>
  <si>
    <t>臺鐵風華 百年一瞬:歲月淬鍊下的經典車站及古蹟建築</t>
  </si>
  <si>
    <t>翻轉吧!房仲菜鳥:唯一講究房屋仲介業A+的實務工具書</t>
  </si>
  <si>
    <t>哈佛創意美學課:鍛鍊商業美學力 打造改變世界的暢銷商品</t>
  </si>
  <si>
    <t>你是誰, 比你做什麼更重要:英國管理大師韓第寫給你的21封信</t>
  </si>
  <si>
    <t>第二曲線:社會再造的新思維</t>
  </si>
  <si>
    <t>關鍵影響力:金牌企業成功學</t>
  </si>
  <si>
    <t>「歡迎來到志祺七七!」:不搞笑、談時事, 資訊設計原來很可以:從50人的資訊設計公司到日更YouTuber的瘋狂技能樹</t>
  </si>
  <si>
    <t>區域經濟整合對臺灣汽車產業之影響評估</t>
  </si>
  <si>
    <t>猶太商人</t>
  </si>
  <si>
    <t>聽懂暗示, 回話暖心的聰明接話術:內向、口拙、說話緊張, 都改善的「萬用話庫一百則」</t>
  </si>
  <si>
    <t>態度決定一切:沒有卑微的工作, 只有卑微的工作態度, 而我們的工作態度完全取決於我們自己。</t>
  </si>
  <si>
    <t>破謊術:我知道你在騙我</t>
  </si>
  <si>
    <t>&lt;&lt;從職場中看&gt;&gt;鬼谷子</t>
  </si>
  <si>
    <t>一天始於下班後:妥善運用你的待機時間</t>
  </si>
  <si>
    <t>個體經濟101</t>
  </si>
  <si>
    <t>攻心為上說話術</t>
  </si>
  <si>
    <t>財務策略個案分析</t>
  </si>
  <si>
    <t>賺錢公司都在用的高獲利訂價心理學:漲價賣到翻, 低價照樣賺!一本搞懂消費者行為</t>
  </si>
  <si>
    <t>淺談保險觀念:最敢說真話的保險專家, 告訴你條約背後的真相</t>
  </si>
  <si>
    <t>人際空間心理學</t>
  </si>
  <si>
    <t>工作態度與倫理</t>
  </si>
  <si>
    <t>總體經濟101</t>
  </si>
  <si>
    <t>Peter Drucker杜拉克定律</t>
  </si>
  <si>
    <t>漫步華爾街的10條投資金律:經理人不告訴你, 但投資前一定要知道的事</t>
  </si>
  <si>
    <t>不怕23K, 每月2000元滾千萬の雞尾酒投資法</t>
  </si>
  <si>
    <t>奇才:揭開擁有非凡創造力的祕密</t>
  </si>
  <si>
    <t>彼得原理:暢銷50年商管巨作 揭露公司充滿無能人物的理由</t>
  </si>
  <si>
    <t>商業心理思維</t>
  </si>
  <si>
    <t>狼道經營法則:全球100大企業最有力的經營法則!</t>
  </si>
  <si>
    <t>富比世排名富豪認可的極簡流工作筆記術:只用3本筆記和2支筆就能完美應付顧客需求</t>
  </si>
  <si>
    <t>思維:一場拉開人生差距之旅</t>
  </si>
  <si>
    <t>不懂這些事, 你就等著被取代!:「超前部署」 公司不會告訴你, 但我們不可不知道!</t>
  </si>
  <si>
    <t>讓散戶賺起來:12萬就能開始, 4項選股指標、一套SOP, 年賺15%的獲利公式</t>
  </si>
  <si>
    <t>社畜的財務自由計畫:最速脫魯傳說!</t>
  </si>
  <si>
    <t>愈說不愈自由還能當好人:堅守底線, 贏回尊重與時間的十大拒絕策略</t>
  </si>
  <si>
    <t>一飛沖天:投考機艙服務員天書</t>
  </si>
  <si>
    <t>發現未來爆升股:5G新時代</t>
  </si>
  <si>
    <t>陪你找出路:生涯規劃工作者手冊</t>
  </si>
  <si>
    <t>圖解提問力:快速獲取答案的49種技巧</t>
  </si>
  <si>
    <t>圖解雜談力:快速掌握49項精準聊天秘技</t>
  </si>
  <si>
    <t>投資理財指南</t>
  </si>
  <si>
    <t>OKR管理法:比別人多10%收入的關鍵準則</t>
  </si>
  <si>
    <t>職場權益一本通</t>
  </si>
  <si>
    <t>開店實戰計畫</t>
  </si>
  <si>
    <t>進場美股其實一點都不難</t>
  </si>
  <si>
    <t>廣告過來人訪談記</t>
  </si>
  <si>
    <t>思考致富:把握財富的十三項法則</t>
  </si>
  <si>
    <t>競爭優勢. 上</t>
  </si>
  <si>
    <t>競爭優勢. 下</t>
  </si>
  <si>
    <t>OpenCV+VTK+Visual Studio影像辨識處理</t>
  </si>
  <si>
    <t>Python網路爬蟲與資料分析入門實戰</t>
  </si>
  <si>
    <t>圖說運算思維與演算邏輯訓練:使用Python</t>
  </si>
  <si>
    <t>圖說演算法使用C++:理解零負擔.採功能強大C++語言實作</t>
  </si>
  <si>
    <t>Mac OS Mac活用萬事通:Mojave一本就學會!</t>
  </si>
  <si>
    <t>R語言資料分析:從機器學習、資料探勘、文字探勘到巨量資料分析</t>
  </si>
  <si>
    <t>Python:股票演算法交易實務145個關鍵技巧詳解</t>
  </si>
  <si>
    <t>JSP 2.3動態網頁技術</t>
  </si>
  <si>
    <t>網路概論的16堂精選課程:行動通訊.物聯網.大數據.雲端運算.人工智慧</t>
  </si>
  <si>
    <t>超強Google雲端應用:贏家必勝技能與行銷方程式</t>
  </si>
  <si>
    <t>C++程式設計與運算思維實務:輕鬆掌握物件導向設計技巧的16堂課</t>
  </si>
  <si>
    <t>e科技的資安分析與關鍵證據:數位鑑識</t>
  </si>
  <si>
    <t>Python:期權演算法交易實務180個關鍵技巧詳解</t>
  </si>
  <si>
    <t>Excel VBA超效率工作術:無痛學習VBA程式&amp;即學即用!200個活用範例集讓你輕鬆上手</t>
  </si>
  <si>
    <t>Android TDD測試驅動開發:從UnitTest、TDD到DevOps實踐</t>
  </si>
  <si>
    <t>運算思維修習學堂:使用Python的10堂入門程式課</t>
  </si>
  <si>
    <t>Excel 2016商務應用:8堂一點就通的基礎活用課</t>
  </si>
  <si>
    <t>從Hooks開始, 讓你的網頁React起來</t>
  </si>
  <si>
    <t>Python程式交易應用與實作:從零開始!自動化投資實戰指南</t>
  </si>
  <si>
    <t>Python從初學到生活應用超實務:讓Python幫你處理日常生活與工作中繁瑣重複的工作</t>
  </si>
  <si>
    <t>使用Python搜刮網路資料的12堂實習課</t>
  </si>
  <si>
    <t>人工智慧導論</t>
  </si>
  <si>
    <t>精通C程式設計:C程式語言的完整介紹</t>
  </si>
  <si>
    <t>Cartoon Animator 4動態製作全攻略</t>
  </si>
  <si>
    <t>Visio 2019商業圖表繪製</t>
  </si>
  <si>
    <t>NX智能設計:電腦輔助設計超速入門</t>
  </si>
  <si>
    <t>AR擴增實境輕鬆學:結合虛擬與真實的新科技應用</t>
  </si>
  <si>
    <t>2020新趨勢計算機概論</t>
  </si>
  <si>
    <t>SQL語法查詢入門:挖掘數據真相, 征服大數據時代的第一本書</t>
  </si>
  <si>
    <t>實戰AI資料導向式學習:Raspberry Pi x 深度學習 x 視覺辨識</t>
  </si>
  <si>
    <t>C++ Primer, fifth edition 中文版</t>
  </si>
  <si>
    <t>翻倍效率工作術:Excel職場最強急救包</t>
  </si>
  <si>
    <t>Python與LINE Bot機器人全面實戰特訓班</t>
  </si>
  <si>
    <t>用micro:bit+Python寫程式當創客:培養創造力</t>
  </si>
  <si>
    <t>翻倍效率工作術:不會就太可惜的Google超極限應用</t>
  </si>
  <si>
    <t>Autodesk AutoCAD電腦繪圖與輔助設計:適用AutoCAD 2017-2020含國際認證模擬試題</t>
  </si>
  <si>
    <t>人工智慧與深度學習:理論與Python實踐</t>
  </si>
  <si>
    <t>Excel商業智慧分析:樞紐分析x大數據分析工具PowerPivot及PowerView</t>
  </si>
  <si>
    <t>翻倍效率工作術:不會就太可惜的Excel+Power BI大數據視覺圖表設計與分析</t>
  </si>
  <si>
    <t>快快樂樂學威力導演18:影音/MV剪輯活用創意特蒐</t>
  </si>
  <si>
    <t>Access 2019嚴選教材!:資料庫建立.管理.應用</t>
  </si>
  <si>
    <t>Python自學聖經</t>
  </si>
  <si>
    <t>跟著實務學習Bootstrap 4 JavaScript:第一次設計響應式網頁就上手</t>
  </si>
  <si>
    <t>圖解一次搞懂資料庫</t>
  </si>
  <si>
    <t>職場決勝關鍵 Excel 商業資料分析:正確分析+用對圖表, 你的報告更有說服力!</t>
  </si>
  <si>
    <t>Python大數據特訓班</t>
  </si>
  <si>
    <t>圖解物聯網與5G的商業應用:最新透過圖說快速理解</t>
  </si>
  <si>
    <t>Spring Boot情境式網站開發指南:使用Spring Data JPA、Spring Security、Spring Web Flow</t>
  </si>
  <si>
    <t>人工智慧mBot機器人互動程式設計</t>
  </si>
  <si>
    <t>人工智慧Python基礎課:用Python分析了解你的資料</t>
  </si>
  <si>
    <t>Python初學特訓班</t>
  </si>
  <si>
    <t>Word 2016/2019高效實用範例必修16課</t>
  </si>
  <si>
    <t>Python+TensorFlow 2.x人工智慧 機器學習 大數據:超炫專案與完全實戰</t>
  </si>
  <si>
    <t>Word論文與報告寫作實務</t>
  </si>
  <si>
    <t>Visual C# 2019程式設計經典:邁向Azure雲端與AI影像辨識服務</t>
  </si>
  <si>
    <t>HTML5、CSS3、JavaScript、jQuery、jQuery UI、Ajax、RWD網頁程式設計:經典暢銷全新改版!快速學會網頁程式設計的關鍵技術!</t>
  </si>
  <si>
    <t>Excel入門到完整學習邁向最強職場應用:王者歸來</t>
  </si>
  <si>
    <t>380個精選實例:一步步昇華成.NET Core大內高手</t>
  </si>
  <si>
    <t>Python GUI設計活用tkinter之路:王者歸來</t>
  </si>
  <si>
    <t>演算法:最強彩色圖鑑+Python程式實作:王者歸來</t>
  </si>
  <si>
    <t>最完整跨平台網頁設計:HTML+CSS+JavaScript+jQuery+Bootstrap+Google Maps王者歸來</t>
  </si>
  <si>
    <t>WordPress+Azure輕鬆架站:入門範例解說與實用外掛精選作</t>
  </si>
  <si>
    <t>機器學習:彩色圖解+基礎數學篇+Python實作 王者歸來</t>
  </si>
  <si>
    <t>Python最強入門邁向頂尖高手之路:王者歸來</t>
  </si>
  <si>
    <t>Python零基礎學程式設計與運算思維:王者歸來</t>
  </si>
  <si>
    <t>R語言邁向Big data之路:王者歸來</t>
  </si>
  <si>
    <t>必須精通MySQL最新版:最成功應用範例全書</t>
  </si>
  <si>
    <t>用Node.js一統JavaScript前後端:強勢Web開發親手作</t>
  </si>
  <si>
    <t>電子商務</t>
  </si>
  <si>
    <t>人工智慧開發第一步, 硬體建置篇</t>
  </si>
  <si>
    <t>商業應用軟體與生活應用實務</t>
  </si>
  <si>
    <t>人工智慧與影像知識詮釋化</t>
  </si>
  <si>
    <t>探索5G設計應用 加速產業接軌市場贏面</t>
  </si>
  <si>
    <t>T is for Taiwan:台灣A到Z</t>
  </si>
  <si>
    <t>落空</t>
  </si>
  <si>
    <t>不屑是種正能量</t>
  </si>
  <si>
    <t>好萊塢經典台詞裡的美國文化</t>
  </si>
  <si>
    <t>即學即用台語(閩南語)會話 [有聲書]</t>
  </si>
  <si>
    <t>把英文文法老師帶回家 [有聲書], 初級</t>
  </si>
  <si>
    <t>英美澳生活常用俚語俗語3千則</t>
  </si>
  <si>
    <t>基礎日本語動詞</t>
  </si>
  <si>
    <t>走到哪說到哪!旅遊會話日語 [有聲書]</t>
  </si>
  <si>
    <t>寫論文, 其實不難:學術新鮮人必讀本</t>
  </si>
  <si>
    <t>深度解密!一次就上手的超實用職場英文E-mail即戰手冊:豐富的E-mail情境式主題, 讓你關關突破職場上的溝通問題!</t>
  </si>
  <si>
    <t>超好學. 超高分 全民英檢口說題庫 [有聲書]:輕鬆掌握口說題型, 英檢考試高分過關!. 中級</t>
  </si>
  <si>
    <t>超Easy!跟著老外學英語 [有聲書]</t>
  </si>
  <si>
    <t>全民英檢中級閱讀題庫解析 [有聲書]:段落填空:地表最強閱讀測驗秘笈:出題方向、考試趨勢, 完全模擬、徹底掌握</t>
  </si>
  <si>
    <t>合格快手 新日檢必考文法句型N1 N2 N3 N4 N5 [有聲書]</t>
  </si>
  <si>
    <t>合格快手!! 新日檢必考單字速成 N1 N2 N3 N4 N5 [有聲書]</t>
  </si>
  <si>
    <t>有生命的漢字:部件意義化識字教材, 學生版</t>
  </si>
  <si>
    <t>自助遊會話書 [有聲書]:法語</t>
  </si>
  <si>
    <t>玩韓國不開口也能通 [有聲書]</t>
  </si>
  <si>
    <t>連日本人都沒看過的 超有梗日本故事選 [有聲書]</t>
  </si>
  <si>
    <t>日本散策100景 [有聲書]</t>
  </si>
  <si>
    <t>經典日劇100話 [有聲書]</t>
  </si>
  <si>
    <t>活用韓文擬聲 擬態語 [有聲書]:生動你的韓語表達</t>
  </si>
  <si>
    <t>EZ Japan日語會話課 [有聲書]:語彙聽力全面提升, N2休閒娛樂篇</t>
  </si>
  <si>
    <t>首爾大學韓國語 [有聲書]. 5B</t>
  </si>
  <si>
    <t>用親子共讀, 玩出0-12歲英語力</t>
  </si>
  <si>
    <t>首爾大學韓國語 [有聲書]. 6B</t>
  </si>
  <si>
    <t>日本語演化論:誰說笑門福必來?一本掀開154個詞語面紗的庶民生活史</t>
  </si>
  <si>
    <t>韓國駐台記者教你看懂韓語新聞 [有聲書]:50堂由淺入深的閱讀訓練課</t>
  </si>
  <si>
    <t>戰勝英文翻譯與寫作:學好文法, 寫出流暢短文</t>
  </si>
  <si>
    <t>職場英文必備實戰指南 [有聲書]:EZ Talk總編嚴選特刊</t>
  </si>
  <si>
    <t>日本庶民美食 [有聲書]:Nippon所藏日語嚴選講座</t>
  </si>
  <si>
    <t>那些好想搞懂的韓文問題:一次解決相似詞彙、文法與發音疑問!</t>
  </si>
  <si>
    <t>用零食學日語:「背單字」原來這麼療癒!:走吧!143個日本零食帶你一起瘋超市!</t>
  </si>
  <si>
    <t>日本偉大文豪的不偉大故事集</t>
  </si>
  <si>
    <t>新聞英文年度關鍵字:EZ TALK 總編嚴選特刊</t>
  </si>
  <si>
    <t>英語歌謠Follow Me! [有聲書]</t>
  </si>
  <si>
    <t>俗辣英文俚語特搜 [有聲書]</t>
  </si>
  <si>
    <t>食尚英語 [有聲書]:享用美食餐飲英語</t>
  </si>
  <si>
    <t>彩圖實境旅遊日語 [有聲書]</t>
  </si>
  <si>
    <t>美國之音 [有聲書]:新聞英語聽力訓練</t>
  </si>
  <si>
    <t>一指神通日本遊 [有聲書]</t>
  </si>
  <si>
    <t>旅遊日語自由行 [有聲書]</t>
  </si>
  <si>
    <t>日語美食王 [有聲書]</t>
  </si>
  <si>
    <t>跟著水晶老師365天學韓文:地表最強1日3單韓語學習計畫</t>
  </si>
  <si>
    <t>中古雙音並列身體詞組合研究</t>
  </si>
  <si>
    <t>外國學者人名譯名</t>
  </si>
  <si>
    <t>深度解密!英文閱讀三大題型完整攻克秘笈:難度由淺而深的「三大題型練功法」, 替你全面攻破閱讀瓶頸!</t>
  </si>
  <si>
    <t>深度解密!7000英文單字高速即戰攻略:文法x單字x句型一次掌握:妥善運用聯想密技, 就能一字多用, 戰勝所有英文考試!</t>
  </si>
  <si>
    <t>生活必備日文單字:背單字、練聽力, 一本就搞定:活用日文不詞窮, 聽力同步大提升!</t>
  </si>
  <si>
    <t>一次破解所有易混淆英文單字:先做題x再學習x後試題的必勝三「步」曲:跟著超強三「步」曲, 讓你每戰必勝, 風靡考場!</t>
  </si>
  <si>
    <t>我的第一本職場&amp;出國萬用E-mail攻略:解決職場與出國留學時信件往返疑難雜症, 就看這一本!</t>
  </si>
  <si>
    <t>我的第一本台灣話 [有聲書]:6天學會說閩南語:從發音到會話, 馬上開口說</t>
  </si>
  <si>
    <t>合格快手!! 新日檢聽力模擬測驗試題+解析 N3 [有聲書]</t>
  </si>
  <si>
    <t>合格快手!! 新日檢聽力模擬測驗試題+解析 N4 [有聲書]</t>
  </si>
  <si>
    <t>跟美國人學 最常用美國口語 [有聲書]:超簡單.超好學 5天輕鬆溜美國話</t>
  </si>
  <si>
    <t>圖文式基礎日語速成看完就會說 [有聲書]:學好基礎日語, 看這本就夠了</t>
  </si>
  <si>
    <t>台湾の北京語</t>
  </si>
  <si>
    <t>旅遊口語從頭學 [有聲書]</t>
  </si>
  <si>
    <t>社交口語從頭學 [有聲書]</t>
  </si>
  <si>
    <t>職場口語從頭學 [有聲書]</t>
  </si>
  <si>
    <t>圖解美國人每天說的話 [有聲書]</t>
  </si>
  <si>
    <t>什麼?原來要醬和老外談天說地 [有聲書]</t>
  </si>
  <si>
    <t>推!靠這本在國外生活 So easy [有聲書]</t>
  </si>
  <si>
    <t>BJ4!學好留學英文就這麼簡單[有聲書]</t>
  </si>
  <si>
    <t>Exactly!這本職場英文讓你 Get ready [有聲書]</t>
  </si>
  <si>
    <t>新概念全方位英語 [有聲書]. 初級篇</t>
  </si>
  <si>
    <t>新概念全方位英語 [有聲書]. 中級篇</t>
  </si>
  <si>
    <t>新概念全方位英語[有聲書]. 進階篇</t>
  </si>
  <si>
    <t>日常樂活 Day by day [有聲書]</t>
  </si>
  <si>
    <t>情境單字 Day by day [有聲書]</t>
  </si>
  <si>
    <t>娛樂人生 Day by day [有聲書]</t>
  </si>
  <si>
    <t>征服職場 Day by day [有聲書]</t>
  </si>
  <si>
    <t>心靈療癒 Day by day [有聲書]</t>
  </si>
  <si>
    <t>不客氣!最狂生活情境圖解單字在這!</t>
  </si>
  <si>
    <t>賴世雄的恩師:張為麟的人生故事:樂活在英語 平凡中非凡</t>
  </si>
  <si>
    <t>快、狠、準的500句日語會話 [有聲書]:史上最強攻略書, 學日文、玩日本, 一本搞定!:最有效率的學習書, 一本帶就補!</t>
  </si>
  <si>
    <t>像老外一樣思考, 搞定英文閱讀世界就是平的:與世界接軌, 就從英文閱讀開始!</t>
  </si>
  <si>
    <t>圖解第一本真的學得會的日文五十音 [有聲書]:簡單又親切的圖解, 讓五十音進入你的生活!</t>
  </si>
  <si>
    <t>用來用去都用這些!瘋玩日本旅遊必備日文會話1200句 [有聲書]:靠1200句日文會話, 就能橫掃日本到處趴趴走!</t>
  </si>
  <si>
    <t>訂了機票, 就出發! [有聲書]:旅行不能忘記帶的英語百寶袋</t>
  </si>
  <si>
    <t>New TOEIC考用高頻單字 [有聲書]</t>
  </si>
  <si>
    <t>3分鐘立即說日語 [有聲書]</t>
  </si>
  <si>
    <t>3分鐘開口說法語 [有聲書]</t>
  </si>
  <si>
    <t>追蹤台語:常用台語詞彙淺釋</t>
  </si>
  <si>
    <t>日本復古新語.新鮮事:從日本老年代學新語彙、新風俗、新知識</t>
  </si>
  <si>
    <t>一本戰勝!金色多益必備3500關鍵單字:一本戰勝!最強i+1學習法</t>
  </si>
  <si>
    <t>一本戰勝!商務英文E-mail全情境指南, 商務英文書信抄這本就搞定!</t>
  </si>
  <si>
    <t>就這500句 自助旅遊全搞定! [有聲書]</t>
  </si>
  <si>
    <t>就這500句 跟老外聊天全搞定! [有聲書]</t>
  </si>
  <si>
    <t>英文句型看這本就夠了:生活中95%會用到的英文, 只要72個關鍵句型就能搞定:英文句型有公式, 馬上套立刻用, 72招讓你72變, 看這本就夠了!</t>
  </si>
  <si>
    <t>新制多益聽力題庫 [有聲書]:會話大全. 1</t>
  </si>
  <si>
    <t>新制多益聽力題庫 [有聲書]:短獨白(附詳盡解析)</t>
  </si>
  <si>
    <t>新制多益聽力題庫 [有聲書]:會話大全. 2</t>
  </si>
  <si>
    <t>新制多益聽力題庫 [有聲書]:短獨白(附詳盡解析). 2</t>
  </si>
  <si>
    <t>一般人最常犯的100種英文錯誤</t>
  </si>
  <si>
    <t>跟老外聊天有這本就夠了 [有聲書]</t>
  </si>
  <si>
    <t>你肯定會用到的500句話 [有聲書]</t>
  </si>
  <si>
    <t>日本人輕鬆學中文 [有聲書]</t>
  </si>
  <si>
    <t>躺著背英語單字1600 [有聲書]:1分鐘快聽學習法:用TED名師的方法, 30秒記住單字</t>
  </si>
  <si>
    <t>躺著學美國口語1000 [有聲書]:1分鐘快聽學習法:用TED名師的方法, 美語馬上聊不停</t>
  </si>
  <si>
    <t>躺著學美語會話1000 [有聲書]:1分鐘快聽學習法:用TED名師的方法, 說一口道地美國話</t>
  </si>
  <si>
    <t>可以馬上學會的超強英語聽力課 [有聲書]:一次搞定 : TOEIC.TOEFL.IELTS.英檢.學測.會考:最有效率的聽力訓練法 破解英聽密碼、突破瓶頸</t>
  </si>
  <si>
    <t>越南人愛學中文 [有聲書]. 1</t>
  </si>
  <si>
    <t>臨時急用!你一定會用到的菜日文 [有聲書], 基礎實用篇</t>
  </si>
  <si>
    <t>跟着美劇學口語. 1</t>
  </si>
  <si>
    <t>跟着美劇學口語. 2</t>
  </si>
  <si>
    <t>跟着美劇學口語. 3</t>
  </si>
  <si>
    <t>跟着美劇學口語. 4</t>
  </si>
  <si>
    <t>跟着美劇學口語. 5</t>
  </si>
  <si>
    <t>新概念新聞英文 [有聲書]</t>
  </si>
  <si>
    <t>70個越南語關鍵文法:錢進越南大進擊!</t>
  </si>
  <si>
    <t>搞定你一定會犯的韓文誤寫詞</t>
  </si>
  <si>
    <t>聽歌學日語:流行單詞 &amp; 文法解析. 第一冊</t>
  </si>
  <si>
    <t>河內大學檢定權威名師教你的越南語文法課</t>
  </si>
  <si>
    <t>滿分老師傳授的多益解題筆記書:自我升級絕對做得到</t>
  </si>
  <si>
    <t>從法國各地景點邊學邊玩!旅遊必備法語會話集</t>
  </si>
  <si>
    <t>德國社會分析師的流水帳日記:從德國新聞學深度閱讀</t>
  </si>
  <si>
    <t>看這本就夠了!西班牙留學會話聖經 [有聲書]</t>
  </si>
  <si>
    <t>第一次到法國念書就上手!最鉅細靡遺的留學生會語手冊 [有聲書]</t>
  </si>
  <si>
    <t>男孩一個人也可以獨立完成的"收納整理術":2-12歲分齡收納提案, 培養孩子時間 x 資訊 x 金錢管理能力</t>
  </si>
  <si>
    <t>七感遊戲教養:50個遊戲提案 x 105個啟發感官技巧, 提升幼兒專注力、協調力、社交力, 越玩越聰明!</t>
  </si>
  <si>
    <t>跟阿德勒學正向教養:撕下診斷標籤, 幫助孩子面對日常挑戰, 培養韌性、負責與適應力, 特殊需求兒童篇</t>
  </si>
  <si>
    <t>孩子的靜心練習 [有聲書]:53個互動遊戲+英語故事+英語歌曲+兒童瑜伽培養愛與專注力</t>
  </si>
  <si>
    <t>我是說在座的各位爸媽--都是作文老師!</t>
  </si>
  <si>
    <t>我不是故意的!爸爸媽媽請耐心教我</t>
  </si>
  <si>
    <t>父母必修的29節教育心理學</t>
  </si>
  <si>
    <t>日本專科名醫實證對症芳療應用全書</t>
  </si>
  <si>
    <t>翻轉你認為的罕見疾病:免疫系統疾病(MS):中樞神經:免疫系統問題</t>
  </si>
  <si>
    <t>我瘦了43公斤:7日減醣瘦身菜單:最受歡迎的超級減醣食譜</t>
  </si>
  <si>
    <t>我要瘦下來:養好腎, 一定瘦!完全解決水腫肥、高體脂、代謝差的中醫對症瘦身良方</t>
  </si>
  <si>
    <t>從呼吸開始的瑜伽療癒:喚醒自我身心療癒力, 讓瑜療師陪伴正處於瓶頸、深陷困境及嘗試轉變的你!</t>
  </si>
  <si>
    <t>為什麼我們總是在逃避?:全美最受歡迎心理學家14堂自我療癒課</t>
  </si>
  <si>
    <t>解痠止痛 筋膜伸展解剖書:全體幹32項拉筋全伸展, 有效鬆筋解鬱, 啟動體內自癒機能</t>
  </si>
  <si>
    <t>果療:水果保健養生食療</t>
  </si>
  <si>
    <t>全民戰疫冠狀病毒 COVID-19</t>
  </si>
  <si>
    <t>樂齡居家安老:衣食住行生活護理錦囊</t>
  </si>
  <si>
    <t>深井效應</t>
  </si>
  <si>
    <t>為什麼別人那麼幸福, 我卻如此孤獨?:日本人氣心理諮商師結合腦科學與心理學, 安撫負面情緒, 正向發展人際關係</t>
  </si>
  <si>
    <t>高齡者的健康生活</t>
  </si>
  <si>
    <t>長者休閒療癒的推展</t>
  </si>
  <si>
    <t>9成痠、痛、病, 都是走錯路:1天5分鐘300步, 腰痛 膝痛 肩頸僵硬 慢性疲勞 失智全都消</t>
  </si>
  <si>
    <t>誰的心裡, 沒住著一個瘋子?:面對怪異的行為, 你永遠比別人多一個答案!</t>
  </si>
  <si>
    <t>一本書讀懂中醫:中國對世界有三大貢獻, 第一就是中醫!:最完整的理論體系與治療原則 從毫釐無差的經絡學到延年益壽的養生術</t>
  </si>
  <si>
    <t>發炎世代:為人體的心靈、免疫、疾病找到和諧與療癒之道</t>
  </si>
  <si>
    <t>競合力點亮醫療:北醫醫療體系的變革之路</t>
  </si>
  <si>
    <t>做自己的運動營養師:掌握增肌減脂營養關鍵x主廚特製運動餐 吃好吃飽才能瘦, 打造理想體態不求人</t>
  </si>
  <si>
    <t>醫學名祖與人物</t>
  </si>
  <si>
    <t>加太的青鳥</t>
  </si>
  <si>
    <t>歧文中醫臨床問答:專業、實用、好讀的中醫衛教好書</t>
  </si>
  <si>
    <t>減糖新生活, 讓你抗老抗糖化</t>
  </si>
  <si>
    <t>58種天然療法</t>
  </si>
  <si>
    <t>解除每天毒害健康讓你變胖的糖毒危機:14天高纖阻糖飲食, 速瘦6公斤, 抗老化, 抑制癌症、糖尿病和心臟病</t>
  </si>
  <si>
    <t>醫生說「請妳運動!」時, 最強女性對症運動指南:日本首席體能訓練師教妳 : 1次5分鐘, 改善肥胖、浮腫、自律神經失調、更年期不適!</t>
  </si>
  <si>
    <t>上人與我:那些年我們在慈濟的日子</t>
  </si>
  <si>
    <t>生活保健全書:每天都做得到的健康小撇步</t>
  </si>
  <si>
    <t>成人心理衛生</t>
  </si>
  <si>
    <t>健康生活</t>
  </si>
  <si>
    <t>疾病知識寶庫</t>
  </si>
  <si>
    <t>子宮肌瘤</t>
  </si>
  <si>
    <t>怎麼吃最健康</t>
  </si>
  <si>
    <t>藥品詳解</t>
  </si>
  <si>
    <t>灰指甲</t>
  </si>
  <si>
    <t>婦科疾病大全</t>
  </si>
  <si>
    <t>小兒營養科</t>
  </si>
  <si>
    <t>台灣小劇場運動史:尋找另類美學與政治</t>
  </si>
  <si>
    <t>至高之處:義大利教堂藝術的千年光輝</t>
  </si>
  <si>
    <t>世界教堂建築巡禮:一個建築學者的朝聖散記</t>
  </si>
  <si>
    <t>從零開始 初學素描聖經:600分鐘影音配套教學, 短時間掌握物體的結構規律</t>
  </si>
  <si>
    <t>彩色原子筆:超可愛插圖隨手畫</t>
  </si>
  <si>
    <t>他與她的飛行:宮崎駿與日本動畫美少女的戰鬥情結</t>
  </si>
  <si>
    <t>一看就懂古蹟建築</t>
  </si>
  <si>
    <t>近在身邊的日本工藝</t>
  </si>
  <si>
    <t>插畫家的初心</t>
  </si>
  <si>
    <t>風光背後</t>
  </si>
  <si>
    <t>非分熟女:電影創作筆記</t>
  </si>
  <si>
    <t>戲曲編劇入門:表演.創意.夢想家</t>
  </si>
  <si>
    <t>我們在設計裡相遇:台北市工商服務科專刊</t>
  </si>
  <si>
    <t>印尼宮廷儀式舞蹈貝多優及其身體行動方法</t>
  </si>
  <si>
    <t>透視數位攝影技巧:用傻瓜也能懂的說法告訴你如何拍出專業質感的照片. Part 2.第二版, 攝影一點訣</t>
  </si>
  <si>
    <t>Premium:東京大人味. 美の設計発見</t>
  </si>
  <si>
    <t>超簡單!室內設計圖拿筆就能畫</t>
  </si>
  <si>
    <t>跨越:文學、電影與文化辯證</t>
  </si>
  <si>
    <t>西藏藝術</t>
  </si>
  <si>
    <t>誰的城:一段正在消逝的記憶</t>
  </si>
  <si>
    <t>城市的生命</t>
  </si>
  <si>
    <t>搖滾黑白切</t>
  </si>
  <si>
    <t>非懂不可的100位電影大咖!:不懂, 別說你愛看電影</t>
  </si>
  <si>
    <t>戲癮:台灣小劇場剖面</t>
  </si>
  <si>
    <t>經典100貝多芬</t>
  </si>
  <si>
    <t>國家地理:攝影聖經</t>
  </si>
  <si>
    <t>國家地理雜誌封面故事</t>
  </si>
  <si>
    <t>設計生意經:空間設計師的創業獲利提案</t>
  </si>
  <si>
    <t>有酒盈罇:酒中有真意.真意不在酒</t>
  </si>
  <si>
    <t>這樣的房子不安全 實例解密:結構達人教你鑑定出房屋真相</t>
  </si>
  <si>
    <t>地域x建築:3個論壇</t>
  </si>
  <si>
    <t>為當下策展:南條史生的藝術現場1978-2011</t>
  </si>
  <si>
    <t>色繪古都:京都陶瓷漫步</t>
  </si>
  <si>
    <t>移地花競艷:臺灣亂彈戲的敘事結構與地方特色</t>
  </si>
  <si>
    <t>前進國家音樂廳!:臺九線音樂故事</t>
  </si>
  <si>
    <t>藝術100關鍵詞</t>
  </si>
  <si>
    <t>台語片的魔力:從故事、明星、導演到類型與行銷的電影關鍵詞</t>
  </si>
  <si>
    <t>結他 在等一個人</t>
  </si>
  <si>
    <t>裝修材料選用及檢驗</t>
  </si>
  <si>
    <t>少女軼事</t>
  </si>
  <si>
    <t>我問人 人問我</t>
  </si>
  <si>
    <t>明代戲曲中的詞作研究</t>
  </si>
  <si>
    <t>看不見的風景:金門視覺設計紀實. 2002-2020</t>
  </si>
  <si>
    <t>如何授權藝術圖像?</t>
  </si>
  <si>
    <t>悠悠藝術</t>
  </si>
  <si>
    <t>https://kmu.ebook.hyread.com.tw/bookDetail.jsp?id=233028</t>
  </si>
  <si>
    <t>https://kmu.ebook.hyread.com.tw/bookDetail.jsp?id=230033</t>
  </si>
  <si>
    <t>https://kmu.ebook.hyread.com.tw/bookDetail.jsp?id=234700</t>
  </si>
  <si>
    <t>https://kmu.ebook.hyread.com.tw/bookDetail.jsp?id=231749</t>
  </si>
  <si>
    <t>https://kmu.ebook.hyread.com.tw/bookDetail.jsp?id=234108</t>
  </si>
  <si>
    <t>https://kmu.ebook.hyread.com.tw/bookDetail.jsp?id=234110</t>
  </si>
  <si>
    <t>https://kmu.ebook.hyread.com.tw/bookDetail.jsp?id=234150</t>
  </si>
  <si>
    <t>https://kmu.ebook.hyread.com.tw/bookDetail.jsp?id=234120</t>
  </si>
  <si>
    <t>https://kmu.ebook.hyread.com.tw/bookDetail.jsp?id=234123</t>
  </si>
  <si>
    <t>https://kmu.ebook.hyread.com.tw/bookDetail.jsp?id=234124</t>
  </si>
  <si>
    <t>https://kmu.ebook.hyread.com.tw/bookDetail.jsp?id=234159</t>
  </si>
  <si>
    <t>https://kmu.ebook.hyread.com.tw/bookDetail.jsp?id=234160</t>
  </si>
  <si>
    <t>https://kmu.ebook.hyread.com.tw/bookDetail.jsp?id=234104</t>
  </si>
  <si>
    <t>https://kmu.ebook.hyread.com.tw/bookDetail.jsp?id=233960</t>
  </si>
  <si>
    <t>https://kmu.ebook.hyread.com.tw/bookDetail.jsp?id=233025</t>
  </si>
  <si>
    <t>https://kmu.ebook.hyread.com.tw/bookDetail.jsp?id=230023</t>
  </si>
  <si>
    <t>https://kmu.ebook.hyread.com.tw/bookDetail.jsp?id=230031</t>
  </si>
  <si>
    <t>https://kmu.ebook.hyread.com.tw/bookDetail.jsp?id=230035</t>
  </si>
  <si>
    <t>https://kmu.ebook.hyread.com.tw/bookDetail.jsp?id=233809</t>
  </si>
  <si>
    <t>https://kmu.ebook.hyread.com.tw/bookDetail.jsp?id=233129</t>
  </si>
  <si>
    <t>https://kmu.ebook.hyread.com.tw/bookDetail.jsp?id=233024</t>
  </si>
  <si>
    <t>https://kmu.ebook.hyread.com.tw/bookDetail.jsp?id=233962</t>
  </si>
  <si>
    <t>https://kmu.ebook.hyread.com.tw/bookDetail.jsp?id=230032</t>
  </si>
  <si>
    <t>https://kmu.ebook.hyread.com.tw/bookDetail.jsp?id=230037</t>
  </si>
  <si>
    <t>https://kmu.ebook.hyread.com.tw/bookDetail.jsp?id=230028</t>
  </si>
  <si>
    <t>https://kmu.ebook.hyread.com.tw/bookDetail.jsp?id=234162</t>
  </si>
  <si>
    <t>https://kmu.ebook.hyread.com.tw/bookDetail.jsp?id=234164</t>
  </si>
  <si>
    <t>https://kmu.ebook.hyread.com.tw/bookDetail.jsp?id=232073</t>
  </si>
  <si>
    <t>https://kmu.ebook.hyread.com.tw/bookDetail.jsp?id=234161</t>
  </si>
  <si>
    <t>https://kmu.ebook.hyread.com.tw/bookDetail.jsp?id=231874</t>
  </si>
  <si>
    <t>https://kmu.ebook.hyread.com.tw/bookDetail.jsp?id=234106</t>
  </si>
  <si>
    <t>https://kmu.ebook.hyread.com.tw/bookDetail.jsp?id=207194</t>
  </si>
  <si>
    <t>https://kmu.ebook.hyread.com.tw/bookDetail.jsp?id=211510</t>
  </si>
  <si>
    <t>https://kmu.ebook.hyread.com.tw/bookDetail.jsp?id=213821</t>
  </si>
  <si>
    <t>https://kmu.ebook.hyread.com.tw/bookDetail.jsp?id=222973</t>
  </si>
  <si>
    <t>https://kmu.ebook.hyread.com.tw/bookDetail.jsp?id=221193</t>
  </si>
  <si>
    <t>https://kmu.ebook.hyread.com.tw/bookDetail.jsp?id=222968</t>
  </si>
  <si>
    <t>https://kmu.ebook.hyread.com.tw/bookDetail.jsp?id=234099</t>
  </si>
  <si>
    <t>https://kmu.ebook.hyread.com.tw/bookDetail.jsp?id=234102</t>
  </si>
  <si>
    <t>https://kmu.ebook.hyread.com.tw/bookDetail.jsp?id=225151</t>
  </si>
  <si>
    <t>https://kmu.ebook.hyread.com.tw/bookDetail.jsp?id=224629</t>
  </si>
  <si>
    <t>https://kmu.ebook.hyread.com.tw/bookDetail.jsp?id=228333</t>
  </si>
  <si>
    <t>https://kmu.ebook.hyread.com.tw/bookDetail.jsp?id=230550</t>
  </si>
  <si>
    <t>https://kmu.ebook.hyread.com.tw/bookDetail.jsp?id=230559</t>
  </si>
  <si>
    <t>https://kmu.ebook.hyread.com.tw/bookDetail.jsp?id=231743</t>
  </si>
  <si>
    <t>https://kmu.ebook.hyread.com.tw/bookDetail.jsp?id=231741</t>
  </si>
  <si>
    <t>https://kmu.ebook.hyread.com.tw/bookDetail.jsp?id=208496</t>
  </si>
  <si>
    <t>https://kmu.ebook.hyread.com.tw/bookDetail.jsp?id=209310</t>
  </si>
  <si>
    <t>https://kmu.ebook.hyread.com.tw/bookDetail.jsp?id=215337</t>
  </si>
  <si>
    <t>https://kmu.ebook.hyread.com.tw/bookDetail.jsp?id=228220</t>
  </si>
  <si>
    <t>https://kmu.ebook.hyread.com.tw/bookDetail.jsp?id=228247</t>
  </si>
  <si>
    <t>https://kmu.ebook.hyread.com.tw/bookDetail.jsp?id=206716</t>
  </si>
  <si>
    <t>https://kmu.ebook.hyread.com.tw/bookDetail.jsp?id=209166</t>
  </si>
  <si>
    <t>https://kmu.ebook.hyread.com.tw/bookDetail.jsp?id=220813</t>
  </si>
  <si>
    <t>https://kmu.ebook.hyread.com.tw/bookDetail.jsp?id=226138</t>
  </si>
  <si>
    <t>https://kmu.ebook.hyread.com.tw/bookDetail.jsp?id=212196</t>
  </si>
  <si>
    <t>https://kmu.ebook.hyread.com.tw/bookDetail.jsp?id=219913</t>
  </si>
  <si>
    <t>https://kmu.ebook.hyread.com.tw/bookDetail.jsp?id=217577</t>
  </si>
  <si>
    <t>https://kmu.ebook.hyread.com.tw/bookDetail.jsp?id=228284</t>
  </si>
  <si>
    <t>https://kmu.ebook.hyread.com.tw/bookDetail.jsp?id=230541</t>
  </si>
  <si>
    <t>https://kmu.ebook.hyread.com.tw/bookDetail.jsp?id=209275</t>
  </si>
  <si>
    <t>https://kmu.ebook.hyread.com.tw/bookDetail.jsp?id=219522</t>
  </si>
  <si>
    <t>https://kmu.ebook.hyread.com.tw/bookDetail.jsp?id=212323</t>
  </si>
  <si>
    <t>https://kmu.ebook.hyread.com.tw/bookDetail.jsp?id=215762</t>
  </si>
  <si>
    <t>https://kmu.ebook.hyread.com.tw/bookDetail.jsp?id=214815</t>
  </si>
  <si>
    <t>https://kmu.ebook.hyread.com.tw/bookDetail.jsp?id=216946</t>
  </si>
  <si>
    <t>https://kmu.ebook.hyread.com.tw/bookDetail.jsp?id=222963</t>
  </si>
  <si>
    <t>https://kmu.ebook.hyread.com.tw/bookDetail.jsp?id=220097</t>
  </si>
  <si>
    <t>https://kmu.ebook.hyread.com.tw/bookDetail.jsp?id=222972</t>
  </si>
  <si>
    <t>https://kmu.ebook.hyread.com.tw/bookDetail.jsp?id=224639</t>
  </si>
  <si>
    <t>https://kmu.ebook.hyread.com.tw/bookDetail.jsp?id=231744</t>
  </si>
  <si>
    <t>https://kmu.ebook.hyread.com.tw/bookDetail.jsp?id=205255</t>
  </si>
  <si>
    <t>https://kmu.ebook.hyread.com.tw/bookDetail.jsp?id=205252</t>
  </si>
  <si>
    <t>https://kmu.ebook.hyread.com.tw/bookDetail.jsp?id=204503</t>
  </si>
  <si>
    <t>https://kmu.ebook.hyread.com.tw/bookDetail.jsp?id=210601</t>
  </si>
  <si>
    <t>https://kmu.ebook.hyread.com.tw/bookDetail.jsp?id=210597</t>
  </si>
  <si>
    <t>https://kmu.ebook.hyread.com.tw/bookDetail.jsp?id=210596</t>
  </si>
  <si>
    <t>https://kmu.ebook.hyread.com.tw/bookDetail.jsp?id=213724</t>
  </si>
  <si>
    <t>https://kmu.ebook.hyread.com.tw/bookDetail.jsp?id=217689</t>
  </si>
  <si>
    <t>https://kmu.ebook.hyread.com.tw/bookDetail.jsp?id=223631</t>
  </si>
  <si>
    <t>https://kmu.ebook.hyread.com.tw/bookDetail.jsp?id=223630</t>
  </si>
  <si>
    <t>https://kmu.ebook.hyread.com.tw/bookDetail.jsp?id=204310</t>
  </si>
  <si>
    <t>https://kmu.ebook.hyread.com.tw/bookDetail.jsp?id=218105</t>
  </si>
  <si>
    <t>https://kmu.ebook.hyread.com.tw/bookDetail.jsp?id=226123</t>
  </si>
  <si>
    <t>https://kmu.ebook.hyread.com.tw/bookDetail.jsp?id=226125</t>
  </si>
  <si>
    <t>https://kmu.ebook.hyread.com.tw/bookDetail.jsp?id=223375</t>
  </si>
  <si>
    <t>https://kmu.ebook.hyread.com.tw/bookDetail.jsp?id=210750</t>
  </si>
  <si>
    <t>https://kmu.ebook.hyread.com.tw/bookDetail.jsp?id=209768</t>
  </si>
  <si>
    <t>https://kmu.ebook.hyread.com.tw/bookDetail.jsp?id=222677</t>
  </si>
  <si>
    <t>https://kmu.ebook.hyread.com.tw/bookDetail.jsp?id=226302</t>
  </si>
  <si>
    <t>https://kmu.ebook.hyread.com.tw/bookDetail.jsp?id=232070</t>
  </si>
  <si>
    <t>https://kmu.ebook.hyread.com.tw/bookDetail.jsp?id=233808</t>
  </si>
  <si>
    <t>https://kmu.ebook.hyread.com.tw/bookDetail.jsp?id=219256</t>
  </si>
  <si>
    <t>https://kmu.ebook.hyread.com.tw/bookDetail.jsp?id=211775</t>
  </si>
  <si>
    <t>https://kmu.ebook.hyread.com.tw/bookDetail.jsp?id=226901</t>
  </si>
  <si>
    <t>https://kmu.ebook.hyread.com.tw/bookDetail.jsp?id=223227</t>
  </si>
  <si>
    <t>https://kmu.ebook.hyread.com.tw/bookDetail.jsp?id=223228</t>
  </si>
  <si>
    <t>https://kmu.ebook.hyread.com.tw/bookDetail.jsp?id=226900</t>
  </si>
  <si>
    <t>https://kmu.ebook.hyread.com.tw/bookDetail.jsp?id=234147</t>
  </si>
  <si>
    <t>https://kmu.ebook.hyread.com.tw/bookDetail.jsp?id=234128</t>
  </si>
  <si>
    <t>https://kmu.ebook.hyread.com.tw/bookDetail.jsp?id=234118</t>
  </si>
  <si>
    <t>https://kmu.ebook.hyread.com.tw/bookDetail.jsp?id=224698</t>
  </si>
  <si>
    <t>https://kmu.ebook.hyread.com.tw/bookDetail.jsp?id=224699</t>
  </si>
  <si>
    <t>https://kmu.ebook.hyread.com.tw/bookDetail.jsp?id=226994</t>
  </si>
  <si>
    <t>https://kmu.ebook.hyread.com.tw/bookDetail.jsp?id=219715</t>
  </si>
  <si>
    <t>https://kmu.ebook.hyread.com.tw/bookDetail.jsp?id=224727</t>
  </si>
  <si>
    <t>https://kmu.ebook.hyread.com.tw/bookDetail.jsp?id=224723</t>
  </si>
  <si>
    <t>https://kmu.ebook.hyread.com.tw/bookDetail.jsp?id=224726</t>
  </si>
  <si>
    <t>https://kmu.ebook.hyread.com.tw/bookDetail.jsp?id=207748</t>
  </si>
  <si>
    <t>https://kmu.ebook.hyread.com.tw/bookDetail.jsp?id=208193</t>
  </si>
  <si>
    <t>https://kmu.ebook.hyread.com.tw/bookDetail.jsp?id=214010</t>
  </si>
  <si>
    <t>https://kmu.ebook.hyread.com.tw/bookDetail.jsp?id=223643</t>
  </si>
  <si>
    <t>https://kmu.ebook.hyread.com.tw/bookDetail.jsp?id=225081</t>
  </si>
  <si>
    <t>https://kmu.ebook.hyread.com.tw/bookDetail.jsp?id=203051</t>
  </si>
  <si>
    <t>https://kmu.ebook.hyread.com.tw/bookDetail.jsp?id=209271</t>
  </si>
  <si>
    <t>https://kmu.ebook.hyread.com.tw/bookDetail.jsp?id=211115</t>
  </si>
  <si>
    <t>https://kmu.ebook.hyread.com.tw/bookDetail.jsp?id=218509</t>
  </si>
  <si>
    <t>https://kmu.ebook.hyread.com.tw/bookDetail.jsp?id=205460</t>
  </si>
  <si>
    <t>https://kmu.ebook.hyread.com.tw/bookDetail.jsp?id=208767</t>
  </si>
  <si>
    <t>https://kmu.ebook.hyread.com.tw/bookDetail.jsp?id=224798</t>
  </si>
  <si>
    <t>https://kmu.ebook.hyread.com.tw/bookDetail.jsp?id=216952</t>
  </si>
  <si>
    <t>https://kmu.ebook.hyread.com.tw/bookDetail.jsp?id=221092</t>
  </si>
  <si>
    <t>https://kmu.ebook.hyread.com.tw/bookDetail.jsp?id=224642</t>
  </si>
  <si>
    <t>https://kmu.ebook.hyread.com.tw/bookDetail.jsp?id=220096</t>
  </si>
  <si>
    <t>https://kmu.ebook.hyread.com.tw/bookDetail.jsp?id=224640</t>
  </si>
  <si>
    <t>https://kmu.ebook.hyread.com.tw/bookDetail.jsp?id=225174</t>
  </si>
  <si>
    <t>https://kmu.ebook.hyread.com.tw/bookDetail.jsp?id=226269</t>
  </si>
  <si>
    <t>https://kmu.ebook.hyread.com.tw/bookDetail.jsp?id=230549</t>
  </si>
  <si>
    <t>https://kmu.ebook.hyread.com.tw/bookDetail.jsp?id=212927</t>
  </si>
  <si>
    <t>https://kmu.ebook.hyread.com.tw/bookDetail.jsp?id=233958</t>
  </si>
  <si>
    <t>https://kmu.ebook.hyread.com.tw/bookDetail.jsp?id=218513</t>
  </si>
  <si>
    <t>https://kmu.ebook.hyread.com.tw/bookDetail.jsp?id=218112</t>
  </si>
  <si>
    <t>https://kmu.ebook.hyread.com.tw/bookDetail.jsp?id=220812</t>
  </si>
  <si>
    <t>https://kmu.ebook.hyread.com.tw/bookDetail.jsp?id=212840</t>
  </si>
  <si>
    <t>https://kmu.ebook.hyread.com.tw/bookDetail.jsp?id=218115</t>
  </si>
  <si>
    <t>https://kmu.ebook.hyread.com.tw/bookDetail.jsp?id=216012</t>
  </si>
  <si>
    <t>https://kmu.ebook.hyread.com.tw/bookDetail.jsp?id=231870</t>
  </si>
  <si>
    <t>https://kmu.ebook.hyread.com.tw/bookDetail.jsp?id=210363</t>
  </si>
  <si>
    <t>https://kmu.ebook.hyread.com.tw/bookDetail.jsp?id=219903</t>
  </si>
  <si>
    <t>https://kmu.ebook.hyread.com.tw/bookDetail.jsp?id=219436</t>
  </si>
  <si>
    <t>https://kmu.ebook.hyread.com.tw/bookDetail.jsp?id=228277</t>
  </si>
  <si>
    <t>https://kmu.ebook.hyread.com.tw/bookDetail.jsp?id=208197</t>
  </si>
  <si>
    <t>https://kmu.ebook.hyread.com.tw/bookDetail.jsp?id=222892</t>
  </si>
  <si>
    <t>https://kmu.ebook.hyread.com.tw/bookDetail.jsp?id=207754</t>
  </si>
  <si>
    <t>https://kmu.ebook.hyread.com.tw/bookDetail.jsp?id=214806</t>
  </si>
  <si>
    <t>https://kmu.ebook.hyread.com.tw/bookDetail.jsp?id=221093</t>
  </si>
  <si>
    <t>https://kmu.ebook.hyread.com.tw/bookDetail.jsp?id=221091</t>
  </si>
  <si>
    <t>https://kmu.ebook.hyread.com.tw/bookDetail.jsp?id=225155</t>
  </si>
  <si>
    <t>https://kmu.ebook.hyread.com.tw/bookDetail.jsp?id=230556</t>
  </si>
  <si>
    <t>https://kmu.ebook.hyread.com.tw/bookDetail.jsp?id=231739</t>
  </si>
  <si>
    <t>https://kmu.ebook.hyread.com.tw/bookDetail.jsp?id=234112</t>
  </si>
  <si>
    <t>https://kmu.ebook.hyread.com.tw/bookDetail.jsp?id=206850</t>
  </si>
  <si>
    <t>https://kmu.ebook.hyread.com.tw/bookDetail.jsp?id=208500</t>
  </si>
  <si>
    <t>https://kmu.ebook.hyread.com.tw/bookDetail.jsp?id=212625</t>
  </si>
  <si>
    <t>https://kmu.ebook.hyread.com.tw/bookDetail.jsp?id=219309</t>
  </si>
  <si>
    <t>https://kmu.ebook.hyread.com.tw/bookDetail.jsp?id=233956</t>
  </si>
  <si>
    <t>https://kmu.ebook.hyread.com.tw/bookDetail.jsp?id=230183</t>
  </si>
  <si>
    <t>https://kmu.ebook.hyread.com.tw/bookDetail.jsp?id=230166</t>
  </si>
  <si>
    <t>https://kmu.ebook.hyread.com.tw/bookDetail.jsp?id=216570</t>
  </si>
  <si>
    <t>https://kmu.ebook.hyread.com.tw/bookDetail.jsp?id=206653</t>
  </si>
  <si>
    <t>https://kmu.ebook.hyread.com.tw/bookDetail.jsp?id=211076</t>
  </si>
  <si>
    <t>https://kmu.ebook.hyread.com.tw/bookDetail.jsp?id=220803</t>
  </si>
  <si>
    <t>https://kmu.ebook.hyread.com.tw/bookDetail.jsp?id=211347</t>
  </si>
  <si>
    <t>https://kmu.ebook.hyread.com.tw/bookDetail.jsp?id=212847</t>
  </si>
  <si>
    <t>https://kmu.ebook.hyread.com.tw/bookDetail.jsp?id=214273</t>
  </si>
  <si>
    <t>https://kmu.ebook.hyread.com.tw/bookDetail.jsp?id=214275</t>
  </si>
  <si>
    <t>https://kmu.ebook.hyread.com.tw/bookDetail.jsp?id=210740</t>
  </si>
  <si>
    <t>https://kmu.ebook.hyread.com.tw/bookDetail.jsp?id=212701</t>
  </si>
  <si>
    <t>https://kmu.ebook.hyread.com.tw/bookDetail.jsp?id=222508</t>
  </si>
  <si>
    <t>https://kmu.ebook.hyread.com.tw/bookDetail.jsp?id=228130</t>
  </si>
  <si>
    <t>https://kmu.ebook.hyread.com.tw/bookDetail.jsp?id=231960</t>
  </si>
  <si>
    <t>https://kmu.ebook.hyread.com.tw/bookDetail.jsp?id=212341</t>
  </si>
  <si>
    <t>https://kmu.ebook.hyread.com.tw/bookDetail.jsp?id=216582</t>
  </si>
  <si>
    <t>https://kmu.ebook.hyread.com.tw/bookDetail.jsp?id=216584</t>
  </si>
  <si>
    <t>https://kmu.ebook.hyread.com.tw/bookDetail.jsp?id=212631</t>
  </si>
  <si>
    <t>https://kmu.ebook.hyread.com.tw/bookDetail.jsp?id=224626</t>
  </si>
  <si>
    <t>https://kmu.ebook.hyread.com.tw/bookDetail.jsp?id=221195</t>
  </si>
  <si>
    <t>https://kmu.ebook.hyread.com.tw/bookDetail.jsp?id=216418</t>
  </si>
  <si>
    <t>https://kmu.ebook.hyread.com.tw/bookDetail.jsp?id=225321</t>
  </si>
  <si>
    <t>https://kmu.ebook.hyread.com.tw/bookDetail.jsp?id=222893</t>
  </si>
  <si>
    <t>https://kmu.ebook.hyread.com.tw/bookDetail.jsp?id=204874</t>
  </si>
  <si>
    <t>https://kmu.ebook.hyread.com.tw/bookDetail.jsp?id=222702</t>
  </si>
  <si>
    <t>https://kmu.ebook.hyread.com.tw/bookDetail.jsp?id=225095</t>
  </si>
  <si>
    <t>https://kmu.ebook.hyread.com.tw/bookDetail.jsp?id=225550</t>
  </si>
  <si>
    <t>https://kmu.ebook.hyread.com.tw/bookDetail.jsp?id=233810</t>
  </si>
  <si>
    <t>https://kmu.ebook.hyread.com.tw/bookDetail.jsp?id=206097</t>
  </si>
  <si>
    <t>https://kmu.ebook.hyread.com.tw/bookDetail.jsp?id=222898</t>
  </si>
  <si>
    <t>https://kmu.ebook.hyread.com.tw/bookDetail.jsp?id=233046</t>
  </si>
  <si>
    <t>https://kmu.ebook.hyread.com.tw/bookDetail.jsp?id=229086</t>
  </si>
  <si>
    <t>https://kmu.ebook.hyread.com.tw/bookDetail.jsp?id=215750</t>
  </si>
  <si>
    <t>https://kmu.ebook.hyread.com.tw/bookDetail.jsp?id=216905</t>
  </si>
  <si>
    <t>https://kmu.ebook.hyread.com.tw/bookDetail.jsp?id=220095</t>
  </si>
  <si>
    <t>https://kmu.ebook.hyread.com.tw/bookDetail.jsp?id=222960</t>
  </si>
  <si>
    <t>https://kmu.ebook.hyread.com.tw/bookDetail.jsp?id=226260</t>
  </si>
  <si>
    <t>https://kmu.ebook.hyread.com.tw/bookDetail.jsp?id=231745</t>
  </si>
  <si>
    <t>https://kmu.ebook.hyread.com.tw/bookDetail.jsp?id=209307</t>
  </si>
  <si>
    <t>https://kmu.ebook.hyread.com.tw/bookDetail.jsp?id=210598</t>
  </si>
  <si>
    <t>https://kmu.ebook.hyread.com.tw/bookDetail.jsp?id=213721</t>
  </si>
  <si>
    <t>https://kmu.ebook.hyread.com.tw/bookDetail.jsp?id=215335</t>
  </si>
  <si>
    <t>https://kmu.ebook.hyread.com.tw/bookDetail.jsp?id=215328</t>
  </si>
  <si>
    <t>https://kmu.ebook.hyread.com.tw/bookDetail.jsp?id=217675</t>
  </si>
  <si>
    <t>https://kmu.ebook.hyread.com.tw/bookDetail.jsp?id=218415</t>
  </si>
  <si>
    <t>https://kmu.ebook.hyread.com.tw/bookDetail.jsp?id=223626</t>
  </si>
  <si>
    <t>https://kmu.ebook.hyread.com.tw/bookDetail.jsp?id=225320</t>
  </si>
  <si>
    <t>https://kmu.ebook.hyread.com.tw/bookDetail.jsp?id=230185</t>
  </si>
  <si>
    <t>https://kmu.ebook.hyread.com.tw/bookDetail.jsp?id=206652</t>
  </si>
  <si>
    <t>https://kmu.ebook.hyread.com.tw/bookDetail.jsp?id=222891</t>
  </si>
  <si>
    <t>https://kmu.ebook.hyread.com.tw/bookDetail.jsp?id=209276</t>
  </si>
  <si>
    <t>https://kmu.ebook.hyread.com.tw/bookDetail.jsp?id=212848</t>
  </si>
  <si>
    <t>https://kmu.ebook.hyread.com.tw/bookDetail.jsp?id=218122</t>
  </si>
  <si>
    <t>https://kmu.ebook.hyread.com.tw/bookDetail.jsp?id=212843</t>
  </si>
  <si>
    <t>https://kmu.ebook.hyread.com.tw/bookDetail.jsp?id=220850</t>
  </si>
  <si>
    <t>https://kmu.ebook.hyread.com.tw/bookDetail.jsp?id=220848</t>
  </si>
  <si>
    <t>https://kmu.ebook.hyread.com.tw/bookDetail.jsp?id=212844</t>
  </si>
  <si>
    <t>https://kmu.ebook.hyread.com.tw/bookDetail.jsp?id=218129</t>
  </si>
  <si>
    <t>https://kmu.ebook.hyread.com.tw/bookDetail.jsp?id=223379</t>
  </si>
  <si>
    <t>https://kmu.ebook.hyread.com.tw/bookDetail.jsp?id=220806</t>
  </si>
  <si>
    <t>https://kmu.ebook.hyread.com.tw/bookDetail.jsp?id=223371</t>
  </si>
  <si>
    <t>https://kmu.ebook.hyread.com.tw/bookDetail.jsp?id=223372</t>
  </si>
  <si>
    <t>https://kmu.ebook.hyread.com.tw/bookDetail.jsp?id=232626</t>
  </si>
  <si>
    <t>https://kmu.ebook.hyread.com.tw/bookDetail.jsp?id=232550</t>
  </si>
  <si>
    <t>https://kmu.ebook.hyread.com.tw/bookDetail.jsp?id=205500</t>
  </si>
  <si>
    <t>https://kmu.ebook.hyread.com.tw/bookDetail.jsp?id=207746</t>
  </si>
  <si>
    <t>https://kmu.ebook.hyread.com.tw/bookDetail.jsp?id=229080</t>
  </si>
  <si>
    <t>https://kmu.ebook.hyread.com.tw/bookDetail.jsp?id=211731</t>
  </si>
  <si>
    <t>https://kmu.ebook.hyread.com.tw/bookDetail.jsp?id=212342</t>
  </si>
  <si>
    <t>https://kmu.ebook.hyread.com.tw/bookDetail.jsp?id=219159</t>
  </si>
  <si>
    <t>https://kmu.ebook.hyread.com.tw/bookDetail.jsp?id=212646</t>
  </si>
  <si>
    <t>https://kmu.ebook.hyread.com.tw/bookDetail.jsp?id=224644</t>
  </si>
  <si>
    <t>https://kmu.ebook.hyread.com.tw/bookDetail.jsp?id=224634</t>
  </si>
  <si>
    <t>https://kmu.ebook.hyread.com.tw/bookDetail.jsp?id=208498</t>
  </si>
  <si>
    <t>https://kmu.ebook.hyread.com.tw/bookDetail.jsp?id=212626</t>
  </si>
  <si>
    <t>https://kmu.ebook.hyread.com.tw/bookDetail.jsp?id=231229</t>
  </si>
  <si>
    <t>https://kmu.ebook.hyread.com.tw/bookDetail.jsp?id=211098</t>
  </si>
  <si>
    <t>https://kmu.ebook.hyread.com.tw/bookDetail.jsp?id=213733</t>
  </si>
  <si>
    <t>https://kmu.ebook.hyread.com.tw/bookDetail.jsp?id=206082</t>
  </si>
  <si>
    <t>https://kmu.ebook.hyread.com.tw/bookDetail.jsp?id=218130</t>
  </si>
  <si>
    <t>https://kmu.ebook.hyread.com.tw/bookDetail.jsp?id=231962</t>
  </si>
  <si>
    <t>https://kmu.ebook.hyread.com.tw/bookDetail.jsp?id=219154</t>
  </si>
  <si>
    <t>https://kmu.ebook.hyread.com.tw/bookDetail.jsp?id=217052</t>
  </si>
  <si>
    <t>https://kmu.ebook.hyread.com.tw/bookDetail.jsp?id=224630</t>
  </si>
  <si>
    <t>https://kmu.ebook.hyread.com.tw/bookDetail.jsp?id=206084</t>
  </si>
  <si>
    <t>https://kmu.ebook.hyread.com.tw/bookDetail.jsp?id=205247</t>
  </si>
  <si>
    <t>https://kmu.ebook.hyread.com.tw/bookDetail.jsp?id=209314</t>
  </si>
  <si>
    <t>https://kmu.ebook.hyread.com.tw/bookDetail.jsp?id=212931</t>
  </si>
  <si>
    <t>https://kmu.ebook.hyread.com.tw/bookDetail.jsp?id=215297</t>
  </si>
  <si>
    <t>https://kmu.ebook.hyread.com.tw/bookDetail.jsp?id=218417</t>
  </si>
  <si>
    <t>https://kmu.ebook.hyread.com.tw/bookDetail.jsp?id=228238</t>
  </si>
  <si>
    <t>https://kmu.ebook.hyread.com.tw/bookDetail.jsp?id=208757</t>
  </si>
  <si>
    <t>https://kmu.ebook.hyread.com.tw/bookDetail.jsp?id=214249</t>
  </si>
  <si>
    <t>https://kmu.ebook.hyread.com.tw/bookDetail.jsp?id=214294</t>
  </si>
  <si>
    <t>https://kmu.ebook.hyread.com.tw/bookDetail.jsp?id=220846</t>
  </si>
  <si>
    <t>https://kmu.ebook.hyread.com.tw/bookDetail.jsp?id=217311</t>
  </si>
  <si>
    <t>https://kmu.ebook.hyread.com.tw/bookDetail.jsp?id=219548</t>
  </si>
  <si>
    <t>https://kmu.ebook.hyread.com.tw/bookDetail.jsp?id=221096</t>
  </si>
  <si>
    <t>https://kmu.ebook.hyread.com.tw/bookDetail.jsp?id=221098</t>
  </si>
  <si>
    <t>https://kmu.ebook.hyread.com.tw/bookDetail.jsp?id=225096</t>
  </si>
  <si>
    <t>https://kmu.ebook.hyread.com.tw/bookDetail.jsp?id=225782</t>
  </si>
  <si>
    <t>https://kmu.ebook.hyread.com.tw/bookDetail.jsp?id=228133</t>
  </si>
  <si>
    <t>https://kmu.ebook.hyread.com.tw/bookDetail.jsp?id=215746</t>
  </si>
  <si>
    <t>https://kmu.ebook.hyread.com.tw/bookDetail.jsp?id=207275</t>
  </si>
  <si>
    <t>https://kmu.ebook.hyread.com.tw/bookDetail.jsp?id=205458</t>
  </si>
  <si>
    <t>https://kmu.ebook.hyread.com.tw/bookDetail.jsp?id=214091</t>
  </si>
  <si>
    <t>https://kmu.ebook.hyread.com.tw/bookDetail.jsp?id=221089</t>
  </si>
  <si>
    <t>https://kmu.ebook.hyread.com.tw/bookDetail.jsp?id=228345</t>
  </si>
  <si>
    <t>https://kmu.ebook.hyread.com.tw/bookDetail.jsp?id=225323</t>
  </si>
  <si>
    <t>https://kmu.ebook.hyread.com.tw/bookDetail.jsp?id=203039</t>
  </si>
  <si>
    <t>https://kmu.ebook.hyread.com.tw/bookDetail.jsp?id=207750</t>
  </si>
  <si>
    <t>https://kmu.ebook.hyread.com.tw/bookDetail.jsp?id=217574</t>
  </si>
  <si>
    <t>https://kmu.ebook.hyread.com.tw/bookDetail.jsp?id=217512</t>
  </si>
  <si>
    <t>https://kmu.ebook.hyread.com.tw/bookDetail.jsp?id=219158</t>
  </si>
  <si>
    <t>https://kmu.ebook.hyread.com.tw/bookDetail.jsp?id=219157</t>
  </si>
  <si>
    <t>https://kmu.ebook.hyread.com.tw/bookDetail.jsp?id=211724</t>
  </si>
  <si>
    <t>https://kmu.ebook.hyread.com.tw/bookDetail.jsp?id=223653</t>
  </si>
  <si>
    <t>https://kmu.ebook.hyread.com.tw/bookDetail.jsp?id=229082</t>
  </si>
  <si>
    <t>https://kmu.ebook.hyread.com.tw/bookDetail.jsp?id=179270</t>
  </si>
  <si>
    <t>https://kmu.ebook.hyread.com.tw/bookDetail.jsp?id=243100</t>
  </si>
  <si>
    <t>https://kmu.ebook.hyread.com.tw/bookDetail.jsp?id=243099</t>
  </si>
  <si>
    <t>https://kmu.ebook.hyread.com.tw/bookDetail.jsp?id=203724</t>
  </si>
  <si>
    <t>https://kmu.ebook.hyread.com.tw/bookDetail.jsp?id=203643</t>
  </si>
  <si>
    <t>https://kmu.ebook.hyread.com.tw/bookDetail.jsp?id=210737</t>
  </si>
  <si>
    <t>https://kmu.ebook.hyread.com.tw/bookDetail.jsp?id=210098</t>
  </si>
  <si>
    <t>https://kmu.ebook.hyread.com.tw/bookDetail.jsp?id=215322</t>
  </si>
  <si>
    <t>https://kmu.ebook.hyread.com.tw/bookDetail.jsp?id=212456</t>
  </si>
  <si>
    <t>https://kmu.ebook.hyread.com.tw/bookDetail.jsp?id=212451</t>
  </si>
  <si>
    <t>https://kmu.ebook.hyread.com.tw/bookDetail.jsp?id=213621</t>
  </si>
  <si>
    <t>https://kmu.ebook.hyread.com.tw/bookDetail.jsp?id=222237</t>
  </si>
  <si>
    <t>https://kmu.ebook.hyread.com.tw/bookDetail.jsp?id=222755</t>
  </si>
  <si>
    <t>https://kmu.ebook.hyread.com.tw/bookDetail.jsp?id=231315</t>
  </si>
  <si>
    <t>https://kmu.ebook.hyread.com.tw/bookDetail.jsp?id=232237</t>
  </si>
  <si>
    <t>https://kmu.ebook.hyread.com.tw/bookDetail.jsp?id=232240</t>
  </si>
  <si>
    <t>https://kmu.ebook.hyread.com.tw/bookDetail.jsp?id=217779</t>
  </si>
  <si>
    <t>https://kmu.ebook.hyread.com.tw/bookDetail.jsp?id=243894</t>
  </si>
  <si>
    <t>https://kmu.ebook.hyread.com.tw/bookDetail.jsp?id=207380</t>
  </si>
  <si>
    <t>https://kmu.ebook.hyread.com.tw/bookDetail.jsp?id=207371</t>
  </si>
  <si>
    <t>https://kmu.ebook.hyread.com.tw/bookDetail.jsp?id=219136</t>
  </si>
  <si>
    <t>https://kmu.ebook.hyread.com.tw/bookDetail.jsp?id=219134</t>
  </si>
  <si>
    <t>https://kmu.ebook.hyread.com.tw/bookDetail.jsp?id=223437</t>
  </si>
  <si>
    <t>https://kmu.ebook.hyread.com.tw/bookDetail.jsp?id=223438</t>
  </si>
  <si>
    <t>https://kmu.ebook.hyread.com.tw/bookDetail.jsp?id=223440</t>
  </si>
  <si>
    <t>https://kmu.ebook.hyread.com.tw/bookDetail.jsp?id=223442</t>
  </si>
  <si>
    <t>https://kmu.ebook.hyread.com.tw/bookDetail.jsp?id=223443</t>
  </si>
  <si>
    <t>https://kmu.ebook.hyread.com.tw/bookDetail.jsp?id=243888</t>
  </si>
  <si>
    <t>https://kmu.ebook.hyread.com.tw/bookDetail.jsp?id=243900</t>
  </si>
  <si>
    <t>https://kmu.ebook.hyread.com.tw/bookDetail.jsp?id=242363</t>
  </si>
  <si>
    <t>https://kmu.ebook.hyread.com.tw/bookDetail.jsp?id=242366</t>
  </si>
  <si>
    <t>https://kmu.ebook.hyread.com.tw/bookDetail.jsp?id=179001</t>
  </si>
  <si>
    <t>https://kmu.ebook.hyread.com.tw/bookDetail.jsp?id=222468</t>
  </si>
  <si>
    <t>https://kmu.ebook.hyread.com.tw/bookDetail.jsp?id=231839</t>
  </si>
  <si>
    <t>https://kmu.ebook.hyread.com.tw/bookDetail.jsp?id=211310</t>
  </si>
  <si>
    <t>https://kmu.ebook.hyread.com.tw/bookDetail.jsp?id=222997</t>
  </si>
  <si>
    <t>https://kmu.ebook.hyread.com.tw/bookDetail.jsp?id=222977</t>
  </si>
  <si>
    <t>https://kmu.ebook.hyread.com.tw/bookDetail.jsp?id=222979</t>
  </si>
  <si>
    <t>https://kmu.ebook.hyread.com.tw/bookDetail.jsp?id=205544</t>
  </si>
  <si>
    <t>https://kmu.ebook.hyread.com.tw/bookDetail.jsp?id=157968</t>
  </si>
  <si>
    <t>https://kmu.ebook.hyread.com.tw/bookDetail.jsp?id=155180</t>
  </si>
  <si>
    <t>https://kmu.ebook.hyread.com.tw/bookDetail.jsp?id=199492</t>
  </si>
  <si>
    <t>https://kmu.ebook.hyread.com.tw/bookDetail.jsp?id=234174</t>
  </si>
  <si>
    <t>https://kmu.ebook.hyread.com.tw/bookDetail.jsp?id=198072</t>
  </si>
  <si>
    <t>https://kmu.ebook.hyread.com.tw/bookDetail.jsp?id=198069</t>
  </si>
  <si>
    <t>https://kmu.ebook.hyread.com.tw/bookDetail.jsp?id=198089</t>
  </si>
  <si>
    <t>https://kmu.ebook.hyread.com.tw/bookDetail.jsp?id=198210</t>
  </si>
  <si>
    <t>https://kmu.ebook.hyread.com.tw/bookDetail.jsp?id=217798</t>
  </si>
  <si>
    <t>https://kmu.ebook.hyread.com.tw/bookDetail.jsp?id=118105</t>
  </si>
  <si>
    <t>https://kmu.ebook.hyread.com.tw/bookDetail.jsp?id=175884</t>
  </si>
  <si>
    <t>https://kmu.ebook.hyread.com.tw/bookDetail.jsp?id=175889</t>
  </si>
  <si>
    <t>https://kmu.ebook.hyread.com.tw/bookDetail.jsp?id=175902</t>
  </si>
  <si>
    <t>https://kmu.ebook.hyread.com.tw/bookDetail.jsp?id=175937</t>
  </si>
  <si>
    <t>https://kmu.ebook.hyread.com.tw/bookDetail.jsp?id=213563</t>
  </si>
  <si>
    <t>https://kmu.ebook.hyread.com.tw/bookDetail.jsp?id=224719</t>
  </si>
  <si>
    <t>https://kmu.ebook.hyread.com.tw/bookDetail.jsp?id=242369</t>
  </si>
  <si>
    <t>https://kmu.ebook.hyread.com.tw/bookDetail.jsp?id=243877</t>
  </si>
  <si>
    <t>https://kmu.ebook.hyread.com.tw/bookDetail.jsp?id=226993</t>
  </si>
  <si>
    <t>https://kmu.ebook.hyread.com.tw/bookDetail.jsp?id=186008</t>
  </si>
  <si>
    <t>https://kmu.ebook.hyread.com.tw/bookDetail.jsp?id=216422</t>
  </si>
  <si>
    <t>https://kmu.ebook.hyread.com.tw/bookDetail.jsp?id=228093</t>
  </si>
  <si>
    <t>https://kmu.ebook.hyread.com.tw/bookDetail.jsp?id=234208</t>
  </si>
  <si>
    <t>https://kmu.ebook.hyread.com.tw/bookDetail.jsp?id=168594</t>
  </si>
  <si>
    <t>https://kmu.ebook.hyread.com.tw/bookDetail.jsp?id=214176</t>
  </si>
  <si>
    <t>https://kmu.ebook.hyread.com.tw/bookDetail.jsp?id=214203</t>
  </si>
  <si>
    <t>https://kmu.ebook.hyread.com.tw/bookDetail.jsp?id=215965</t>
  </si>
  <si>
    <t>https://kmu.ebook.hyread.com.tw/bookDetail.jsp?id=228128</t>
  </si>
  <si>
    <t>https://kmu.ebook.hyread.com.tw/bookDetail.jsp?id=234300</t>
  </si>
  <si>
    <t>https://kmu.ebook.hyread.com.tw/bookDetail.jsp?id=129123</t>
  </si>
  <si>
    <t>https://kmu.ebook.hyread.com.tw/bookDetail.jsp?id=230125</t>
  </si>
  <si>
    <t>https://kmu.ebook.hyread.com.tw/bookDetail.jsp?id=234165</t>
  </si>
  <si>
    <t>https://kmu.ebook.hyread.com.tw/bookDetail.jsp?id=204023</t>
  </si>
  <si>
    <t>https://kmu.ebook.hyread.com.tw/bookDetail.jsp?id=204027</t>
  </si>
  <si>
    <t>https://kmu.ebook.hyread.com.tw/bookDetail.jsp?id=203937</t>
  </si>
  <si>
    <t>https://kmu.ebook.hyread.com.tw/bookDetail.jsp?id=181503</t>
  </si>
  <si>
    <t>https://kmu.ebook.hyread.com.tw/bookDetail.jsp?id=182655</t>
  </si>
  <si>
    <t>https://kmu.ebook.hyread.com.tw/bookDetail.jsp?id=202002</t>
  </si>
  <si>
    <t>https://kmu.ebook.hyread.com.tw/bookDetail.jsp?id=209079</t>
  </si>
  <si>
    <t>https://kmu.ebook.hyread.com.tw/bookDetail.jsp?id=223165</t>
  </si>
  <si>
    <t>https://kmu.ebook.hyread.com.tw/bookDetail.jsp?id=228983</t>
  </si>
  <si>
    <t>https://kmu.ebook.hyread.com.tw/bookDetail.jsp?id=219921</t>
  </si>
  <si>
    <t>https://kmu.ebook.hyread.com.tw/bookDetail.jsp?id=212433</t>
  </si>
  <si>
    <t>https://kmu.ebook.hyread.com.tw/bookDetail.jsp?id=196336</t>
  </si>
  <si>
    <t>https://kmu.ebook.hyread.com.tw/bookDetail.jsp?id=205490</t>
  </si>
  <si>
    <t>https://kmu.ebook.hyread.com.tw/bookDetail.jsp?id=230144</t>
  </si>
  <si>
    <t>https://kmu.ebook.hyread.com.tw/bookDetail.jsp?id=234711</t>
  </si>
  <si>
    <t>https://kmu.ebook.hyread.com.tw/bookDetail.jsp?id=219561</t>
  </si>
  <si>
    <t>https://kmu.ebook.hyread.com.tw/bookDetail.jsp?id=212797</t>
  </si>
  <si>
    <t>https://kmu.ebook.hyread.com.tw/bookDetail.jsp?id=220701</t>
  </si>
  <si>
    <t>https://kmu.ebook.hyread.com.tw/bookDetail.jsp?id=228066</t>
  </si>
  <si>
    <t>https://kmu.ebook.hyread.com.tw/bookDetail.jsp?id=230224</t>
  </si>
  <si>
    <t>https://kmu.ebook.hyread.com.tw/bookDetail.jsp?id=205231</t>
  </si>
  <si>
    <t>https://kmu.ebook.hyread.com.tw/bookDetail.jsp?id=137072</t>
  </si>
  <si>
    <t>https://kmu.ebook.hyread.com.tw/bookDetail.jsp?id=172736</t>
  </si>
  <si>
    <t>https://kmu.ebook.hyread.com.tw/bookDetail.jsp?id=62742</t>
  </si>
  <si>
    <t>https://kmu.ebook.hyread.com.tw/bookDetail.jsp?id=205887</t>
  </si>
  <si>
    <t>https://kmu.ebook.hyread.com.tw/bookDetail.jsp?id=223160</t>
  </si>
  <si>
    <t>https://kmu.ebook.hyread.com.tw/bookDetail.jsp?id=210357</t>
  </si>
  <si>
    <t>https://kmu.ebook.hyread.com.tw/bookDetail.jsp?id=195964</t>
  </si>
  <si>
    <t>https://kmu.ebook.hyread.com.tw/bookDetail.jsp?id=229916</t>
  </si>
  <si>
    <t>https://kmu.ebook.hyread.com.tw/bookDetail.jsp?id=203592</t>
  </si>
  <si>
    <t>https://kmu.ebook.hyread.com.tw/bookDetail.jsp?id=210807</t>
  </si>
  <si>
    <t>https://kmu.ebook.hyread.com.tw/bookDetail.jsp?id=230439</t>
  </si>
  <si>
    <t>https://kmu.ebook.hyread.com.tw/bookDetail.jsp?id=207705</t>
  </si>
  <si>
    <t>https://kmu.ebook.hyread.com.tw/bookDetail.jsp?id=184097</t>
  </si>
  <si>
    <t>https://kmu.ebook.hyread.com.tw/bookDetail.jsp?id=195283</t>
  </si>
  <si>
    <t>https://kmu.ebook.hyread.com.tw/bookDetail.jsp?id=209648</t>
  </si>
  <si>
    <t>https://kmu.ebook.hyread.com.tw/bookDetail.jsp?id=186251</t>
  </si>
  <si>
    <t>https://kmu.ebook.hyread.com.tw/bookDetail.jsp?id=223808</t>
  </si>
  <si>
    <t>https://kmu.ebook.hyread.com.tw/bookDetail.jsp?id=222199</t>
  </si>
  <si>
    <t>https://kmu.ebook.hyread.com.tw/bookDetail.jsp?id=218312</t>
  </si>
  <si>
    <t>https://kmu.ebook.hyread.com.tw/bookDetail.jsp?id=203348</t>
  </si>
  <si>
    <t>https://kmu.ebook.hyread.com.tw/bookDetail.jsp?id=217060</t>
  </si>
  <si>
    <t>https://kmu.ebook.hyread.com.tw/bookDetail.jsp?id=226053</t>
  </si>
  <si>
    <t>https://kmu.ebook.hyread.com.tw/bookDetail.jsp?id=222828</t>
  </si>
  <si>
    <t>https://kmu.ebook.hyread.com.tw/bookDetail.jsp?id=217058</t>
  </si>
  <si>
    <t>https://kmu.ebook.hyread.com.tw/bookDetail.jsp?id=220165</t>
  </si>
  <si>
    <t>https://kmu.ebook.hyread.com.tw/bookDetail.jsp?id=233263</t>
  </si>
  <si>
    <t>https://kmu.ebook.hyread.com.tw/bookDetail.jsp?id=228123</t>
  </si>
  <si>
    <t>https://kmu.ebook.hyread.com.tw/bookDetail.jsp?id=231449</t>
  </si>
  <si>
    <t>https://kmu.ebook.hyread.com.tw/bookDetail.jsp?id=230607</t>
  </si>
  <si>
    <t>https://kmu.ebook.hyread.com.tw/bookDetail.jsp?id=217322</t>
  </si>
  <si>
    <t>https://kmu.ebook.hyread.com.tw/bookDetail.jsp?id=234705</t>
  </si>
  <si>
    <t>https://kmu.ebook.hyread.com.tw/bookDetail.jsp?id=174140</t>
  </si>
  <si>
    <t>https://kmu.ebook.hyread.com.tw/bookDetail.jsp?id=187819</t>
  </si>
  <si>
    <t>https://kmu.ebook.hyread.com.tw/bookDetail.jsp?id=153951</t>
  </si>
  <si>
    <t>https://kmu.ebook.hyread.com.tw/bookDetail.jsp?id=213859</t>
  </si>
  <si>
    <t>https://kmu.ebook.hyread.com.tw/bookDetail.jsp?id=229930</t>
  </si>
  <si>
    <t>https://kmu.ebook.hyread.com.tw/bookDetail.jsp?id=212454</t>
  </si>
  <si>
    <t>https://kmu.ebook.hyread.com.tw/bookDetail.jsp?id=220171</t>
  </si>
  <si>
    <t>https://kmu.ebook.hyread.com.tw/bookDetail.jsp?id=231313</t>
  </si>
  <si>
    <t>https://kmu.ebook.hyread.com.tw/bookDetail.jsp?id=231319</t>
  </si>
  <si>
    <t>https://kmu.ebook.hyread.com.tw/bookDetail.jsp?id=210851</t>
  </si>
  <si>
    <t>https://kmu.ebook.hyread.com.tw/bookDetail.jsp?id=231837</t>
  </si>
  <si>
    <t>https://kmu.ebook.hyread.com.tw/bookDetail.jsp?id=207891</t>
  </si>
  <si>
    <t>https://kmu.ebook.hyread.com.tw/bookDetail.jsp?id=234176</t>
  </si>
  <si>
    <t>https://kmu.ebook.hyread.com.tw/bookDetail.jsp?id=217944</t>
  </si>
  <si>
    <t>https://kmu.ebook.hyread.com.tw/bookDetail.jsp?id=217957</t>
  </si>
  <si>
    <t>https://kmu.ebook.hyread.com.tw/bookDetail.jsp?id=140090</t>
  </si>
  <si>
    <t>https://kmu.ebook.hyread.com.tw/bookDetail.jsp?id=112593</t>
  </si>
  <si>
    <t>https://kmu.ebook.hyread.com.tw/bookDetail.jsp?id=111461</t>
  </si>
  <si>
    <t>https://kmu.ebook.hyread.com.tw/bookDetail.jsp?id=217953</t>
  </si>
  <si>
    <t>https://kmu.ebook.hyread.com.tw/bookDetail.jsp?id=210629</t>
  </si>
  <si>
    <t>https://kmu.ebook.hyread.com.tw/bookDetail.jsp?id=210635</t>
  </si>
  <si>
    <t>https://kmu.ebook.hyread.com.tw/bookDetail.jsp?id=217582</t>
  </si>
  <si>
    <t>https://kmu.ebook.hyread.com.tw/bookDetail.jsp?id=205891</t>
  </si>
  <si>
    <t>https://kmu.ebook.hyread.com.tw/bookDetail.jsp?id=212206</t>
  </si>
  <si>
    <t>https://kmu.ebook.hyread.com.tw/bookDetail.jsp?id=211773</t>
  </si>
  <si>
    <t>https://kmu.ebook.hyread.com.tw/bookDetail.jsp?id=223526</t>
  </si>
  <si>
    <t>https://kmu.ebook.hyread.com.tw/bookDetail.jsp?id=219259</t>
  </si>
  <si>
    <t>https://kmu.ebook.hyread.com.tw/bookDetail.jsp?id=215400</t>
  </si>
  <si>
    <t>https://kmu.ebook.hyread.com.tw/bookDetail.jsp?id=214133</t>
  </si>
  <si>
    <t>https://kmu.ebook.hyread.com.tw/bookDetail.jsp?id=211155</t>
  </si>
  <si>
    <t>https://kmu.ebook.hyread.com.tw/bookDetail.jsp?id=220518</t>
  </si>
  <si>
    <t>https://kmu.ebook.hyread.com.tw/bookDetail.jsp?id=220515</t>
  </si>
  <si>
    <t>https://kmu.ebook.hyread.com.tw/bookDetail.jsp?id=155751</t>
  </si>
  <si>
    <t>https://kmu.ebook.hyread.com.tw/bookDetail.jsp?id=159513</t>
  </si>
  <si>
    <t>https://kmu.ebook.hyread.com.tw/bookDetail.jsp?id=169735</t>
  </si>
  <si>
    <t>https://kmu.ebook.hyread.com.tw/bookDetail.jsp?id=199715</t>
  </si>
  <si>
    <t>https://kmu.ebook.hyread.com.tw/bookDetail.jsp?id=205368</t>
  </si>
  <si>
    <t>https://kmu.ebook.hyread.com.tw/bookDetail.jsp?id=205401</t>
  </si>
  <si>
    <t>https://kmu.ebook.hyread.com.tw/bookDetail.jsp?id=211300</t>
  </si>
  <si>
    <t>https://kmu.ebook.hyread.com.tw/bookDetail.jsp?id=215994</t>
  </si>
  <si>
    <t>https://kmu.ebook.hyread.com.tw/bookDetail.jsp?id=222395</t>
  </si>
  <si>
    <t>https://kmu.ebook.hyread.com.tw/bookDetail.jsp?id=222465</t>
  </si>
  <si>
    <t>https://kmu.ebook.hyread.com.tw/bookDetail.jsp?id=228088</t>
  </si>
  <si>
    <t>https://kmu.ebook.hyread.com.tw/bookDetail.jsp?id=228091</t>
  </si>
  <si>
    <t>https://kmu.ebook.hyread.com.tw/bookDetail.jsp?id=234304</t>
  </si>
  <si>
    <t>https://kmu.ebook.hyread.com.tw/bookDetail.jsp?id=182517</t>
  </si>
  <si>
    <t>https://kmu.ebook.hyread.com.tw/bookDetail.jsp?id=172628</t>
  </si>
  <si>
    <t>https://kmu.ebook.hyread.com.tw/bookDetail.jsp?id=168220</t>
  </si>
  <si>
    <t>https://kmu.ebook.hyread.com.tw/bookDetail.jsp?id=166165</t>
  </si>
  <si>
    <t>https://kmu.ebook.hyread.com.tw/bookDetail.jsp?id=166164</t>
  </si>
  <si>
    <t>https://kmu.ebook.hyread.com.tw/bookDetail.jsp?id=168224</t>
  </si>
  <si>
    <t>https://kmu.ebook.hyread.com.tw/bookDetail.jsp?id=170793</t>
  </si>
  <si>
    <t>https://kmu.ebook.hyread.com.tw/bookDetail.jsp?id=161880</t>
  </si>
  <si>
    <t>https://kmu.ebook.hyread.com.tw/bookDetail.jsp?id=170789</t>
  </si>
  <si>
    <t>https://kmu.ebook.hyread.com.tw/bookDetail.jsp?id=170788</t>
  </si>
  <si>
    <t>https://kmu.ebook.hyread.com.tw/bookDetail.jsp?id=170770</t>
  </si>
  <si>
    <t>https://kmu.ebook.hyread.com.tw/bookDetail.jsp?id=163427</t>
  </si>
  <si>
    <t>https://kmu.ebook.hyread.com.tw/bookDetail.jsp?id=161866</t>
  </si>
  <si>
    <t>https://kmu.ebook.hyread.com.tw/bookDetail.jsp?id=166158</t>
  </si>
  <si>
    <t>https://kmu.ebook.hyread.com.tw/bookDetail.jsp?id=228059</t>
  </si>
  <si>
    <t>https://kmu.ebook.hyread.com.tw/bookDetail.jsp?id=170379</t>
  </si>
  <si>
    <t>https://kmu.ebook.hyread.com.tw/bookDetail.jsp?id=173158</t>
  </si>
  <si>
    <t>https://kmu.ebook.hyread.com.tw/bookDetail.jsp?id=181495</t>
  </si>
  <si>
    <t>https://kmu.ebook.hyread.com.tw/bookDetail.jsp?id=170166</t>
  </si>
  <si>
    <t>https://kmu.ebook.hyread.com.tw/bookDetail.jsp?id=204025</t>
  </si>
  <si>
    <t>https://kmu.ebook.hyread.com.tw/bookDetail.jsp?id=204032</t>
  </si>
  <si>
    <t>https://kmu.ebook.hyread.com.tw/bookDetail.jsp?id=204036</t>
  </si>
  <si>
    <t>https://kmu.ebook.hyread.com.tw/bookDetail.jsp?id=204042</t>
  </si>
  <si>
    <t>https://kmu.ebook.hyread.com.tw/bookDetail.jsp?id=203972</t>
  </si>
  <si>
    <t>https://kmu.ebook.hyread.com.tw/bookDetail.jsp?id=203994</t>
  </si>
  <si>
    <t>https://kmu.ebook.hyread.com.tw/bookDetail.jsp?id=203997</t>
  </si>
  <si>
    <t>https://kmu.ebook.hyread.com.tw/bookDetail.jsp?id=204005</t>
  </si>
  <si>
    <t>https://kmu.ebook.hyread.com.tw/bookDetail.jsp?id=204015</t>
  </si>
  <si>
    <t>https://kmu.ebook.hyread.com.tw/bookDetail.jsp?id=203957</t>
  </si>
  <si>
    <t>https://kmu.ebook.hyread.com.tw/bookDetail.jsp?id=203962</t>
  </si>
  <si>
    <t>https://kmu.ebook.hyread.com.tw/bookDetail.jsp?id=203966</t>
  </si>
  <si>
    <t>https://kmu.ebook.hyread.com.tw/bookDetail.jsp?id=203923</t>
  </si>
  <si>
    <t>https://kmu.ebook.hyread.com.tw/bookDetail.jsp?id=203925</t>
  </si>
  <si>
    <t>https://kmu.ebook.hyread.com.tw/bookDetail.jsp?id=203941</t>
  </si>
  <si>
    <t>https://kmu.ebook.hyread.com.tw/bookDetail.jsp?id=170188</t>
  </si>
  <si>
    <t>https://kmu.ebook.hyread.com.tw/bookDetail.jsp?id=170203</t>
  </si>
  <si>
    <t>https://kmu.ebook.hyread.com.tw/bookDetail.jsp?id=181485</t>
  </si>
  <si>
    <t>https://kmu.ebook.hyread.com.tw/bookDetail.jsp?id=180883</t>
  </si>
  <si>
    <t>https://kmu.ebook.hyread.com.tw/bookDetail.jsp?id=180884</t>
  </si>
  <si>
    <t>https://kmu.ebook.hyread.com.tw/bookDetail.jsp?id=204051</t>
  </si>
  <si>
    <t>https://kmu.ebook.hyread.com.tw/bookDetail.jsp?id=204054</t>
  </si>
  <si>
    <t>https://kmu.ebook.hyread.com.tw/bookDetail.jsp?id=204057</t>
  </si>
  <si>
    <t>https://kmu.ebook.hyread.com.tw/bookDetail.jsp?id=229373</t>
  </si>
  <si>
    <t>https://kmu.ebook.hyread.com.tw/bookDetail.jsp?id=205873</t>
  </si>
  <si>
    <t>https://kmu.ebook.hyread.com.tw/bookDetail.jsp?id=228011</t>
  </si>
  <si>
    <t>https://kmu.ebook.hyread.com.tw/bookDetail.jsp?id=233989</t>
  </si>
  <si>
    <t>https://kmu.ebook.hyread.com.tw/bookDetail.jsp?id=207209</t>
  </si>
  <si>
    <t>https://kmu.ebook.hyread.com.tw/bookDetail.jsp?id=222200</t>
  </si>
  <si>
    <t>https://kmu.ebook.hyread.com.tw/bookDetail.jsp?id=215982</t>
  </si>
  <si>
    <t>https://kmu.ebook.hyread.com.tw/bookDetail.jsp?id=222201</t>
  </si>
  <si>
    <t>https://kmu.ebook.hyread.com.tw/bookDetail.jsp?id=222436</t>
  </si>
  <si>
    <t>https://kmu.ebook.hyread.com.tw/bookDetail.jsp?id=234210</t>
  </si>
  <si>
    <t>https://kmu.ebook.hyread.com.tw/bookDetail.jsp?id=234292</t>
  </si>
  <si>
    <t>https://kmu.ebook.hyread.com.tw/bookDetail.jsp?id=203516</t>
  </si>
  <si>
    <t>https://kmu.ebook.hyread.com.tw/bookDetail.jsp?id=222841</t>
  </si>
  <si>
    <t>https://kmu.ebook.hyread.com.tw/bookDetail.jsp?id=206002</t>
  </si>
  <si>
    <t>https://kmu.ebook.hyread.com.tw/bookDetail.jsp?id=233000</t>
  </si>
  <si>
    <t>https://kmu.ebook.hyread.com.tw/bookDetail.jsp?id=234167</t>
  </si>
  <si>
    <t>https://kmu.ebook.hyread.com.tw/bookDetail.jsp?id=172997</t>
  </si>
  <si>
    <t>https://kmu.ebook.hyread.com.tw/bookDetail.jsp?id=222573</t>
  </si>
  <si>
    <t>https://kmu.ebook.hyread.com.tw/bookDetail.jsp?id=205981</t>
  </si>
  <si>
    <t>https://kmu.ebook.hyread.com.tw/bookDetail.jsp?id=209135</t>
  </si>
  <si>
    <t>https://kmu.ebook.hyread.com.tw/bookDetail.jsp?id=209136</t>
  </si>
  <si>
    <t>https://kmu.ebook.hyread.com.tw/bookDetail.jsp?id=209137</t>
  </si>
  <si>
    <t>https://kmu.ebook.hyread.com.tw/bookDetail.jsp?id=213861</t>
  </si>
  <si>
    <t>https://kmu.ebook.hyread.com.tw/bookDetail.jsp?id=213871</t>
  </si>
  <si>
    <t>https://kmu.ebook.hyread.com.tw/bookDetail.jsp?id=180784</t>
  </si>
  <si>
    <t>https://kmu.ebook.hyread.com.tw/bookDetail.jsp?id=231537</t>
  </si>
  <si>
    <t>https://kmu.ebook.hyread.com.tw/bookDetail.jsp?id=89576</t>
  </si>
  <si>
    <t>https://kmu.ebook.hyread.com.tw/bookDetail.jsp?id=200536</t>
  </si>
  <si>
    <t>https://kmu.ebook.hyread.com.tw/bookDetail.jsp?id=217317</t>
  </si>
  <si>
    <t>https://kmu.ebook.hyread.com.tw/bookDetail.jsp?id=231213</t>
  </si>
  <si>
    <t>https://kmu.ebook.hyread.com.tw/bookDetail.jsp?id=198056</t>
  </si>
  <si>
    <t>https://kmu.ebook.hyread.com.tw/bookDetail.jsp?id=217487</t>
  </si>
  <si>
    <t>https://kmu.ebook.hyread.com.tw/bookDetail.jsp?id=217490</t>
  </si>
  <si>
    <t>https://kmu.ebook.hyread.com.tw/bookDetail.jsp?id=99555</t>
  </si>
  <si>
    <t>https://kmu.ebook.hyread.com.tw/bookDetail.jsp?id=224721</t>
  </si>
  <si>
    <t>https://kmu.ebook.hyread.com.tw/bookDetail.jsp?id=227682</t>
  </si>
  <si>
    <t>https://kmu.ebook.hyread.com.tw/bookDetail.jsp?id=87529</t>
  </si>
  <si>
    <t>https://kmu.ebook.hyread.com.tw/bookDetail.jsp?id=208528</t>
  </si>
  <si>
    <t>https://kmu.ebook.hyread.com.tw/bookDetail.jsp?id=224833</t>
  </si>
  <si>
    <t>https://kmu.ebook.hyread.com.tw/bookDetail.jsp?id=206957</t>
  </si>
  <si>
    <t>https://kmu.ebook.hyread.com.tw/bookDetail.jsp?id=206954</t>
  </si>
  <si>
    <t>https://kmu.ebook.hyread.com.tw/bookDetail.jsp?id=211150</t>
  </si>
  <si>
    <t>https://kmu.ebook.hyread.com.tw/bookDetail.jsp?id=234303</t>
  </si>
  <si>
    <t>https://kmu.ebook.hyread.com.tw/bookDetail.jsp?id=234301</t>
  </si>
  <si>
    <t>https://kmu.ebook.hyread.com.tw/bookDetail.jsp?id=207231</t>
  </si>
  <si>
    <t>https://kmu.ebook.hyread.com.tw/bookDetail.jsp?id=233993</t>
  </si>
  <si>
    <t>https://kmu.ebook.hyread.com.tw/bookDetail.jsp?id=169373</t>
  </si>
  <si>
    <t>https://kmu.ebook.hyread.com.tw/bookDetail.jsp?id=194637</t>
  </si>
  <si>
    <t>https://kmu.ebook.hyread.com.tw/bookDetail.jsp?id=232395</t>
  </si>
  <si>
    <t>https://kmu.ebook.hyread.com.tw/bookDetail.jsp?id=197441</t>
  </si>
  <si>
    <t>https://kmu.ebook.hyread.com.tw/bookDetail.jsp?id=142226</t>
  </si>
  <si>
    <t>https://kmu.ebook.hyread.com.tw/bookDetail.jsp?id=180746</t>
  </si>
  <si>
    <t>https://kmu.ebook.hyread.com.tw/bookDetail.jsp?id=180749</t>
  </si>
  <si>
    <t>https://kmu.ebook.hyread.com.tw/bookDetail.jsp?id=205880</t>
  </si>
  <si>
    <t>https://kmu.ebook.hyread.com.tw/bookDetail.jsp?id=206561</t>
  </si>
  <si>
    <t>https://kmu.ebook.hyread.com.tw/bookDetail.jsp?id=220526</t>
  </si>
  <si>
    <t>https://kmu.ebook.hyread.com.tw/bookDetail.jsp?id=227735</t>
  </si>
  <si>
    <t>https://kmu.ebook.hyread.com.tw/bookDetail.jsp?id=227733</t>
  </si>
  <si>
    <t>https://kmu.ebook.hyread.com.tw/bookDetail.jsp?id=231714</t>
  </si>
  <si>
    <t>https://kmu.ebook.hyread.com.tw/bookDetail.jsp?id=224978</t>
  </si>
  <si>
    <t>https://kmu.ebook.hyread.com.tw/bookDetail.jsp?id=222120</t>
  </si>
  <si>
    <t>https://kmu.ebook.hyread.com.tw/bookDetail.jsp?id=209580</t>
  </si>
  <si>
    <t>https://kmu.ebook.hyread.com.tw/bookDetail.jsp?id=209571</t>
  </si>
  <si>
    <t>https://kmu.ebook.hyread.com.tw/bookDetail.jsp?id=201160</t>
  </si>
  <si>
    <t>https://kmu.ebook.hyread.com.tw/bookDetail.jsp?id=231217</t>
  </si>
  <si>
    <t>https://kmu.ebook.hyread.com.tw/bookDetail.jsp?id=231252</t>
  </si>
  <si>
    <t>https://kmu.ebook.hyread.com.tw/bookDetail.jsp?id=231399</t>
  </si>
  <si>
    <t>https://kmu.ebook.hyread.com.tw/bookDetail.jsp?id=231468</t>
  </si>
  <si>
    <t>https://kmu.ebook.hyread.com.tw/bookDetail.jsp?id=232432</t>
  </si>
  <si>
    <t>https://kmu.ebook.hyread.com.tw/bookDetail.jsp?id=192126</t>
  </si>
  <si>
    <t>https://kmu.ebook.hyread.com.tw/bookDetail.jsp?id=216373</t>
  </si>
  <si>
    <t>https://kmu.ebook.hyread.com.tw/bookDetail.jsp?id=216378</t>
  </si>
  <si>
    <t>https://kmu.ebook.hyread.com.tw/bookDetail.jsp?id=216479</t>
  </si>
  <si>
    <t>https://kmu.ebook.hyread.com.tw/bookDetail.jsp?id=216431</t>
  </si>
  <si>
    <t>https://kmu.ebook.hyread.com.tw/bookDetail.jsp?id=216433</t>
  </si>
  <si>
    <t>https://kmu.ebook.hyread.com.tw/bookDetail.jsp?id=216464</t>
  </si>
  <si>
    <t>https://kmu.ebook.hyread.com.tw/bookDetail.jsp?id=216466</t>
  </si>
  <si>
    <t>https://kmu.ebook.hyread.com.tw/bookDetail.jsp?id=216459</t>
  </si>
  <si>
    <t>https://kmu.ebook.hyread.com.tw/bookDetail.jsp?id=216437</t>
  </si>
  <si>
    <t>https://kmu.ebook.hyread.com.tw/bookDetail.jsp?id=216462</t>
  </si>
  <si>
    <t>https://kmu.ebook.hyread.com.tw/bookDetail.jsp?id=216481</t>
  </si>
  <si>
    <t>https://kmu.ebook.hyread.com.tw/bookDetail.jsp?id=225341</t>
  </si>
  <si>
    <t>https://kmu.ebook.hyread.com.tw/bookDetail.jsp?id=222862</t>
  </si>
  <si>
    <t>https://kmu.ebook.hyread.com.tw/bookDetail.jsp?id=222868</t>
  </si>
  <si>
    <t>https://kmu.ebook.hyread.com.tw/bookDetail.jsp?id=222871</t>
  </si>
  <si>
    <t>https://kmu.ebook.hyread.com.tw/bookDetail.jsp?id=222847</t>
  </si>
  <si>
    <t>https://kmu.ebook.hyread.com.tw/bookDetail.jsp?id=224875</t>
  </si>
  <si>
    <t>https://kmu.ebook.hyread.com.tw/bookDetail.jsp?id=222757</t>
  </si>
  <si>
    <t>https://kmu.ebook.hyread.com.tw/bookDetail.jsp?id=232228</t>
  </si>
  <si>
    <t>https://kmu.ebook.hyread.com.tw/bookDetail.jsp?id=229880</t>
  </si>
  <si>
    <t>https://kmu.ebook.hyread.com.tw/bookDetail.jsp?id=222980</t>
  </si>
  <si>
    <t>https://kmu.ebook.hyread.com.tw/bookDetail.jsp?id=170604</t>
  </si>
  <si>
    <t>https://kmu.ebook.hyread.com.tw/bookDetail.jsp?id=209752</t>
  </si>
  <si>
    <t>https://kmu.ebook.hyread.com.tw/bookDetail.jsp?id=232419</t>
  </si>
  <si>
    <t>https://kmu.ebook.hyread.com.tw/bookDetail.jsp?id=204468</t>
  </si>
  <si>
    <t>https://kmu.ebook.hyread.com.tw/bookDetail.jsp?id=207153</t>
  </si>
  <si>
    <t>https://kmu.ebook.hyread.com.tw/bookDetail.jsp?id=215772</t>
  </si>
  <si>
    <t>https://kmu.ebook.hyread.com.tw/bookDetail.jsp?id=230364</t>
  </si>
  <si>
    <t>https://kmu.ebook.hyread.com.tw/bookDetail.jsp?id=234172</t>
  </si>
  <si>
    <t>https://kmu.ebook.hyread.com.tw/bookDetail.jsp?id=234170</t>
  </si>
  <si>
    <t>https://kmu.ebook.hyread.com.tw/bookDetail.jsp?id=215627</t>
  </si>
  <si>
    <t>https://kmu.ebook.hyread.com.tw/bookDetail.jsp?id=74370</t>
  </si>
  <si>
    <t>https://kmu.ebook.hyread.com.tw/bookDetail.jsp?id=219082</t>
  </si>
  <si>
    <t>https://kmu.ebook.hyread.com.tw/bookDetail.jsp?id=220944</t>
  </si>
  <si>
    <t>https://kmu.ebook.hyread.com.tw/bookDetail.jsp?id=231364</t>
  </si>
  <si>
    <t>https://kmu.ebook.hyread.com.tw/bookDetail.jsp?id=150217</t>
  </si>
  <si>
    <t>https://kmu.ebook.hyread.com.tw/bookDetail.jsp?id=228100</t>
  </si>
  <si>
    <t>https://kmu.ebook.hyread.com.tw/bookDetail.jsp?id=214199</t>
  </si>
  <si>
    <t>https://kmu.ebook.hyread.com.tw/bookDetail.jsp?id=181907</t>
  </si>
  <si>
    <t>https://kmu.ebook.hyread.com.tw/bookDetail.jsp?id=173023</t>
  </si>
  <si>
    <t>https://kmu.ebook.hyread.com.tw/bookDetail.jsp?id=214045</t>
  </si>
  <si>
    <t>https://kmu.ebook.hyread.com.tw/bookDetail.jsp?id=213991</t>
  </si>
  <si>
    <t>https://kmu.ebook.hyread.com.tw/bookDetail.jsp?id=223385</t>
  </si>
  <si>
    <t>https://kmu.ebook.hyread.com.tw/bookDetail.jsp?id=210886</t>
  </si>
  <si>
    <t>https://kmu.ebook.hyread.com.tw/bookDetail.jsp?id=231247</t>
  </si>
  <si>
    <t>https://kmu.ebook.hyread.com.tw/bookDetail.jsp?id=234299</t>
  </si>
  <si>
    <t>https://kmu.ebook.hyread.com.tw/bookDetail.jsp?id=211137</t>
  </si>
  <si>
    <t>https://kmu.ebook.hyread.com.tw/bookDetail.jsp?id=215304</t>
  </si>
  <si>
    <t>https://kmu.ebook.hyread.com.tw/bookDetail.jsp?id=217402</t>
  </si>
  <si>
    <t>https://kmu.ebook.hyread.com.tw/bookDetail.jsp?id=220169</t>
  </si>
  <si>
    <t>https://kmu.ebook.hyread.com.tw/bookDetail.jsp?id=219513</t>
  </si>
  <si>
    <t>https://kmu.ebook.hyread.com.tw/bookDetail.jsp?id=219516</t>
  </si>
  <si>
    <t>https://kmu.ebook.hyread.com.tw/bookDetail.jsp?id=231687</t>
  </si>
  <si>
    <t>https://kmu.ebook.hyread.com.tw/bookDetail.jsp?id=204711</t>
  </si>
  <si>
    <t>https://kmu.ebook.hyread.com.tw/bookDetail.jsp?id=151796</t>
  </si>
  <si>
    <t>https://kmu.ebook.hyread.com.tw/bookDetail.jsp?id=167360</t>
  </si>
  <si>
    <t>https://kmu.ebook.hyread.com.tw/bookDetail.jsp?id=185172</t>
  </si>
  <si>
    <t>https://kmu.ebook.hyread.com.tw/bookDetail.jsp?id=158696</t>
  </si>
  <si>
    <t>https://kmu.ebook.hyread.com.tw/bookDetail.jsp?id=132931</t>
  </si>
  <si>
    <t>https://kmu.ebook.hyread.com.tw/bookDetail.jsp?id=175952</t>
  </si>
  <si>
    <t>https://kmu.ebook.hyread.com.tw/bookDetail.jsp?id=213618</t>
  </si>
  <si>
    <t>https://kmu.ebook.hyread.com.tw/bookDetail.jsp?id=211142</t>
  </si>
  <si>
    <t>https://kmu.ebook.hyread.com.tw/bookDetail.jsp?id=211146</t>
  </si>
  <si>
    <t>https://kmu.ebook.hyread.com.tw/bookDetail.jsp?id=204686</t>
  </si>
  <si>
    <t>https://kmu.ebook.hyread.com.tw/bookDetail.jsp?id=204762</t>
  </si>
  <si>
    <t>https://kmu.ebook.hyread.com.tw/bookDetail.jsp?id=213232</t>
  </si>
  <si>
    <t>https://kmu.ebook.hyread.com.tw/bookDetail.jsp?id=213255</t>
  </si>
  <si>
    <t>https://kmu.ebook.hyread.com.tw/bookDetail.jsp?id=220180</t>
  </si>
  <si>
    <t>https://kmu.ebook.hyread.com.tw/bookDetail.jsp?id=219734</t>
  </si>
  <si>
    <t>https://kmu.ebook.hyread.com.tw/bookDetail.jsp?id=220401</t>
  </si>
  <si>
    <t>https://kmu.ebook.hyread.com.tw/bookDetail.jsp?id=213415</t>
  </si>
  <si>
    <t>https://kmu.ebook.hyread.com.tw/bookDetail.jsp?id=212791</t>
  </si>
  <si>
    <t>https://kmu.ebook.hyread.com.tw/bookDetail.jsp?id=212792</t>
  </si>
  <si>
    <t>https://kmu.ebook.hyread.com.tw/bookDetail.jsp?id=212793</t>
  </si>
  <si>
    <t>https://kmu.ebook.hyread.com.tw/bookDetail.jsp?id=212794</t>
  </si>
  <si>
    <t>https://kmu.ebook.hyread.com.tw/bookDetail.jsp?id=212795</t>
  </si>
  <si>
    <t>https://kmu.ebook.hyread.com.tw/bookDetail.jsp?id=231543</t>
  </si>
  <si>
    <t>https://kmu.ebook.hyread.com.tw/bookDetail.jsp?id=233996</t>
  </si>
  <si>
    <t>https://kmu.ebook.hyread.com.tw/bookDetail.jsp?id=178440</t>
  </si>
  <si>
    <t>https://kmu.ebook.hyread.com.tw/bookDetail.jsp?id=181842</t>
  </si>
  <si>
    <t>https://kmu.ebook.hyread.com.tw/bookDetail.jsp?id=181906</t>
  </si>
  <si>
    <t>https://kmu.ebook.hyread.com.tw/bookDetail.jsp?id=223021</t>
  </si>
  <si>
    <t>https://kmu.ebook.hyread.com.tw/bookDetail.jsp?id=210121</t>
  </si>
  <si>
    <t>https://kmu.ebook.hyread.com.tw/bookDetail.jsp?id=210131</t>
  </si>
  <si>
    <t>https://kmu.ebook.hyread.com.tw/bookDetail.jsp?id=210149</t>
  </si>
  <si>
    <t>https://kmu.ebook.hyread.com.tw/bookDetail.jsp?id=210145</t>
  </si>
  <si>
    <t>https://kmu.ebook.hyread.com.tw/bookDetail.jsp?id=228160</t>
  </si>
  <si>
    <t>https://kmu.ebook.hyread.com.tw/bookDetail.jsp?id=240124</t>
  </si>
  <si>
    <t>https://kmu.ebook.hyread.com.tw/bookDetail.jsp?id=136293</t>
  </si>
  <si>
    <t>https://kmu.ebook.hyread.com.tw/bookDetail.jsp?id=198541</t>
  </si>
  <si>
    <t>https://kmu.ebook.hyread.com.tw/bookDetail.jsp?id=186651</t>
  </si>
  <si>
    <t>https://kmu.ebook.hyread.com.tw/bookDetail.jsp?id=189850</t>
  </si>
  <si>
    <t>https://kmu.ebook.hyread.com.tw/bookDetail.jsp?id=196996</t>
  </si>
  <si>
    <t>https://kmu.ebook.hyread.com.tw/bookDetail.jsp?id=174490</t>
  </si>
  <si>
    <t>https://kmu.ebook.hyread.com.tw/bookDetail.jsp?id=172890</t>
  </si>
  <si>
    <t>https://kmu.ebook.hyread.com.tw/bookDetail.jsp?id=223517</t>
  </si>
  <si>
    <t>https://kmu.ebook.hyread.com.tw/bookDetail.jsp?id=215599</t>
  </si>
  <si>
    <t>https://kmu.ebook.hyread.com.tw/bookDetail.jsp?id=198380</t>
  </si>
  <si>
    <t>https://kmu.ebook.hyread.com.tw/bookDetail.jsp?id=196146</t>
  </si>
  <si>
    <t>https://kmu.ebook.hyread.com.tw/bookDetail.jsp?id=196149</t>
  </si>
  <si>
    <t>https://kmu.ebook.hyread.com.tw/bookDetail.jsp?id=136838</t>
  </si>
  <si>
    <t>https://kmu.ebook.hyread.com.tw/bookDetail.jsp?id=206974</t>
  </si>
  <si>
    <t>https://kmu.ebook.hyread.com.tw/bookDetail.jsp?id=203570</t>
  </si>
  <si>
    <t>https://kmu.ebook.hyread.com.tw/bookDetail.jsp?id=180078</t>
  </si>
  <si>
    <t>https://kmu.ebook.hyread.com.tw/bookDetail.jsp?id=210848</t>
  </si>
  <si>
    <t>https://kmu.ebook.hyread.com.tw/bookDetail.jsp?id=213419</t>
  </si>
  <si>
    <t>https://kmu.ebook.hyread.com.tw/bookDetail.jsp?id=232417</t>
  </si>
  <si>
    <t>https://kmu.ebook.hyread.com.tw/bookDetail.jsp?id=212938</t>
  </si>
  <si>
    <t>https://kmu.ebook.hyread.com.tw/bookDetail.jsp?id=219111</t>
  </si>
  <si>
    <t>https://kmu.ebook.hyread.com.tw/bookDetail.jsp?id=222826</t>
  </si>
  <si>
    <t>https://kmu.ebook.hyread.com.tw/bookDetail.jsp?id=217492</t>
  </si>
  <si>
    <t>https://kmu.ebook.hyread.com.tw/bookDetail.jsp?id=217937</t>
  </si>
  <si>
    <t>https://kmu.ebook.hyread.com.tw/bookDetail.jsp?id=211346</t>
  </si>
  <si>
    <t>https://kmu.ebook.hyread.com.tw/bookDetail.jsp?id=204376</t>
  </si>
  <si>
    <t>https://kmu.ebook.hyread.com.tw/bookDetail.jsp?id=205178</t>
  </si>
  <si>
    <t>https://kmu.ebook.hyread.com.tw/bookDetail.jsp?id=219081</t>
  </si>
  <si>
    <t>https://kmu.ebook.hyread.com.tw/bookDetail.jsp?id=220942</t>
  </si>
  <si>
    <t>https://kmu.ebook.hyread.com.tw/bookDetail.jsp?id=234201</t>
  </si>
  <si>
    <t>https://kmu.ebook.hyread.com.tw/bookDetail.jsp?id=234227</t>
  </si>
  <si>
    <t>https://kmu.ebook.hyread.com.tw/bookDetail.jsp?id=205961</t>
  </si>
  <si>
    <t>https://kmu.ebook.hyread.com.tw/bookDetail.jsp?id=225641</t>
  </si>
  <si>
    <t>https://kmu.ebook.hyread.com.tw/bookDetail.jsp?id=210723</t>
  </si>
  <si>
    <t>https://kmu.ebook.hyread.com.tw/bookDetail.jsp?id=234302</t>
  </si>
  <si>
    <t>https://kmu.ebook.hyread.com.tw/bookDetail.jsp?id=185824</t>
  </si>
  <si>
    <t>https://kmu.ebook.hyread.com.tw/bookDetail.jsp?id=197004</t>
  </si>
  <si>
    <t>https://kmu.ebook.hyread.com.tw/bookDetail.jsp?id=206677</t>
  </si>
  <si>
    <t>https://kmu.ebook.hyread.com.tw/bookDetail.jsp?id=212358</t>
  </si>
  <si>
    <t>https://kmu.ebook.hyread.com.tw/bookDetail.jsp?id=218667</t>
  </si>
  <si>
    <t>https://kmu.ebook.hyread.com.tw/bookDetail.jsp?id=227085</t>
  </si>
  <si>
    <t>https://kmu.ebook.hyread.com.tw/bookDetail.jsp?id=232528</t>
  </si>
  <si>
    <t>https://kmu.ebook.hyread.com.tw/bookDetail.jsp?id=232525</t>
  </si>
  <si>
    <t>https://kmu.ebook.hyread.com.tw/bookDetail.jsp?id=232531</t>
  </si>
  <si>
    <t>https://kmu.ebook.hyread.com.tw/bookDetail.jsp?id=219678</t>
  </si>
  <si>
    <t>https://kmu.ebook.hyread.com.tw/bookDetail.jsp?id=214129</t>
  </si>
  <si>
    <t>https://kmu.ebook.hyread.com.tw/bookDetail.jsp?id=212787</t>
  </si>
  <si>
    <t>https://kmu.ebook.hyread.com.tw/bookDetail.jsp?id=212790</t>
  </si>
  <si>
    <t>https://kmu.ebook.hyread.com.tw/bookDetail.jsp?id=214127</t>
  </si>
  <si>
    <t>https://kmu.ebook.hyread.com.tw/bookDetail.jsp?id=228022</t>
  </si>
  <si>
    <t>https://kmu.ebook.hyread.com.tw/bookDetail.jsp?id=208479</t>
  </si>
  <si>
    <t>https://kmu.ebook.hyread.com.tw/bookDetail.jsp?id=111515</t>
  </si>
  <si>
    <t>https://kmu.ebook.hyread.com.tw/bookDetail.jsp?id=234185</t>
  </si>
  <si>
    <t>https://kmu.ebook.hyread.com.tw/bookDetail.jsp?id=223386</t>
  </si>
  <si>
    <t>https://kmu.ebook.hyread.com.tw/bookDetail.jsp?id=223388</t>
  </si>
  <si>
    <t>https://kmu.ebook.hyread.com.tw/bookDetail.jsp?id=223392</t>
  </si>
  <si>
    <t>https://kmu.ebook.hyread.com.tw/bookDetail.jsp?id=216711</t>
  </si>
  <si>
    <t>https://kmu.ebook.hyread.com.tw/bookDetail.jsp?id=212394</t>
  </si>
  <si>
    <t>https://kmu.ebook.hyread.com.tw/bookDetail.jsp?id=210117</t>
  </si>
  <si>
    <t>https://kmu.ebook.hyread.com.tw/bookDetail.jsp?id=223402</t>
  </si>
  <si>
    <t>https://kmu.ebook.hyread.com.tw/bookDetail.jsp?id=214683</t>
  </si>
  <si>
    <t>https://kmu.ebook.hyread.com.tw/bookDetail.jsp?id=214696</t>
  </si>
  <si>
    <t>https://kmu.ebook.hyread.com.tw/bookDetail.jsp?id=210169</t>
  </si>
  <si>
    <t>https://kmu.ebook.hyread.com.tw/bookDetail.jsp?id=206520</t>
  </si>
  <si>
    <t>https://kmu.ebook.hyread.com.tw/bookDetail.jsp?id=212397</t>
  </si>
  <si>
    <t>https://kmu.ebook.hyread.com.tw/bookDetail.jsp?id=226063</t>
  </si>
  <si>
    <t>https://kmu.ebook.hyread.com.tw/bookDetail.jsp?id=207263</t>
  </si>
  <si>
    <t>https://kmu.ebook.hyread.com.tw/bookDetail.jsp?id=207262</t>
  </si>
  <si>
    <t>https://kmu.ebook.hyread.com.tw/bookDetail.jsp?id=209084</t>
  </si>
  <si>
    <t>https://kmu.ebook.hyread.com.tw/bookDetail.jsp?id=212053</t>
  </si>
  <si>
    <t>https://kmu.ebook.hyread.com.tw/bookDetail.jsp?id=226051</t>
  </si>
  <si>
    <t>https://kmu.ebook.hyread.com.tw/bookDetail.jsp?id=226489</t>
  </si>
  <si>
    <t>https://kmu.ebook.hyread.com.tw/bookDetail.jsp?id=215680</t>
  </si>
  <si>
    <t>https://kmu.ebook.hyread.com.tw/bookDetail.jsp?id=223453</t>
  </si>
  <si>
    <t>https://kmu.ebook.hyread.com.tw/bookDetail.jsp?id=231246</t>
  </si>
  <si>
    <t>https://kmu.ebook.hyread.com.tw/bookDetail.jsp?id=230360</t>
  </si>
  <si>
    <t>https://kmu.ebook.hyread.com.tw/bookDetail.jsp?id=231214</t>
  </si>
  <si>
    <t>https://kmu.ebook.hyread.com.tw/bookDetail.jsp?id=234189</t>
  </si>
  <si>
    <t>https://kmu.ebook.hyread.com.tw/bookDetail.jsp?id=140345</t>
  </si>
  <si>
    <t>https://kmu.ebook.hyread.com.tw/bookDetail.jsp?id=218962</t>
  </si>
  <si>
    <t>https://kmu.ebook.hyread.com.tw/bookDetail.jsp?id=219348</t>
  </si>
  <si>
    <t>https://kmu.ebook.hyread.com.tw/bookDetail.jsp?id=197729</t>
  </si>
  <si>
    <t>https://kmu.ebook.hyread.com.tw/bookDetail.jsp?id=197733</t>
  </si>
  <si>
    <t>https://kmu.ebook.hyread.com.tw/bookDetail.jsp?id=234969</t>
  </si>
  <si>
    <t>https://kmu.ebook.hyread.com.tw/bookDetail.jsp?id=220163</t>
  </si>
  <si>
    <t>https://kmu.ebook.hyread.com.tw/bookDetail.jsp?id=218587</t>
  </si>
  <si>
    <t>https://kmu.ebook.hyread.com.tw/bookDetail.jsp?id=222835</t>
  </si>
  <si>
    <t>https://kmu.ebook.hyread.com.tw/bookDetail.jsp?id=222837</t>
  </si>
  <si>
    <t>https://kmu.ebook.hyread.com.tw/bookDetail.jsp?id=231526</t>
  </si>
  <si>
    <t>https://kmu.ebook.hyread.com.tw/bookDetail.jsp?id=186247</t>
  </si>
  <si>
    <t>https://kmu.ebook.hyread.com.tw/bookDetail.jsp?id=210064</t>
  </si>
  <si>
    <t>https://kmu.ebook.hyread.com.tw/bookDetail.jsp?id=210065</t>
  </si>
  <si>
    <t>https://kmu.ebook.hyread.com.tw/bookDetail.jsp?id=145732</t>
  </si>
  <si>
    <t>https://kmu.ebook.hyread.com.tw/bookDetail.jsp?id=180903</t>
  </si>
  <si>
    <t>https://kmu.ebook.hyread.com.tw/bookDetail.jsp?id=180933</t>
  </si>
  <si>
    <t>https://kmu.ebook.hyread.com.tw/bookDetail.jsp?id=180943</t>
  </si>
  <si>
    <t>https://kmu.ebook.hyread.com.tw/bookDetail.jsp?id=180939</t>
  </si>
  <si>
    <t>https://kmu.ebook.hyread.com.tw/bookDetail.jsp?id=185988</t>
  </si>
  <si>
    <t>https://kmu.ebook.hyread.com.tw/bookDetail.jsp?id=186026</t>
  </si>
  <si>
    <t>https://kmu.ebook.hyread.com.tw/bookDetail.jsp?id=186034</t>
  </si>
  <si>
    <t>https://kmu.ebook.hyread.com.tw/bookDetail.jsp?id=204961</t>
  </si>
  <si>
    <t>https://kmu.ebook.hyread.com.tw/bookDetail.jsp?id=204974</t>
  </si>
  <si>
    <t>https://kmu.ebook.hyread.com.tw/bookDetail.jsp?id=210694</t>
  </si>
  <si>
    <t>https://kmu.ebook.hyread.com.tw/bookDetail.jsp?id=210710</t>
  </si>
  <si>
    <t>https://kmu.ebook.hyread.com.tw/bookDetail.jsp?id=210721</t>
  </si>
  <si>
    <t>https://kmu.ebook.hyread.com.tw/bookDetail.jsp?id=222730</t>
  </si>
  <si>
    <t>https://kmu.ebook.hyread.com.tw/bookDetail.jsp?id=222736</t>
  </si>
  <si>
    <t>https://kmu.ebook.hyread.com.tw/bookDetail.jsp?id=222732</t>
  </si>
  <si>
    <t>https://kmu.ebook.hyread.com.tw/bookDetail.jsp?id=222745</t>
  </si>
  <si>
    <t>https://kmu.ebook.hyread.com.tw/bookDetail.jsp?id=226978</t>
  </si>
  <si>
    <t>https://kmu.ebook.hyread.com.tw/bookDetail.jsp?id=226970</t>
  </si>
  <si>
    <t>https://kmu.ebook.hyread.com.tw/bookDetail.jsp?id=226977</t>
  </si>
  <si>
    <t>https://kmu.ebook.hyread.com.tw/bookDetail.jsp?id=226981</t>
  </si>
  <si>
    <t>https://kmu.ebook.hyread.com.tw/bookDetail.jsp?id=226980</t>
  </si>
  <si>
    <t>https://kmu.ebook.hyread.com.tw/bookDetail.jsp?id=219694</t>
  </si>
  <si>
    <t>https://kmu.ebook.hyread.com.tw/bookDetail.jsp?id=231352</t>
  </si>
  <si>
    <t>https://kmu.ebook.hyread.com.tw/bookDetail.jsp?id=145658</t>
  </si>
  <si>
    <t>https://kmu.ebook.hyread.com.tw/bookDetail.jsp?id=217671</t>
  </si>
  <si>
    <t>https://kmu.ebook.hyread.com.tw/bookDetail.jsp?id=217658</t>
  </si>
  <si>
    <t>https://kmu.ebook.hyread.com.tw/bookDetail.jsp?id=217692</t>
  </si>
  <si>
    <t>https://kmu.ebook.hyread.com.tw/bookDetail.jsp?id=217696</t>
  </si>
  <si>
    <t>https://kmu.ebook.hyread.com.tw/bookDetail.jsp?id=184978</t>
  </si>
  <si>
    <t>https://kmu.ebook.hyread.com.tw/bookDetail.jsp?id=184931</t>
  </si>
  <si>
    <t>https://kmu.ebook.hyread.com.tw/bookDetail.jsp?id=203274</t>
  </si>
  <si>
    <t>https://kmu.ebook.hyread.com.tw/bookDetail.jsp?id=219814</t>
  </si>
  <si>
    <t>https://kmu.ebook.hyread.com.tw/bookDetail.jsp?id=203305</t>
  </si>
  <si>
    <t>https://kmu.ebook.hyread.com.tw/bookDetail.jsp?id=203306</t>
  </si>
  <si>
    <t>https://kmu.ebook.hyread.com.tw/bookDetail.jsp?id=203301</t>
  </si>
  <si>
    <t>https://kmu.ebook.hyread.com.tw/bookDetail.jsp?id=225412</t>
  </si>
  <si>
    <t>https://kmu.ebook.hyread.com.tw/bookDetail.jsp?id=219978</t>
  </si>
  <si>
    <t>https://kmu.ebook.hyread.com.tw/bookDetail.jsp?id=225456</t>
  </si>
  <si>
    <t>https://kmu.ebook.hyread.com.tw/bookDetail.jsp?id=225480</t>
  </si>
  <si>
    <t>https://kmu.ebook.hyread.com.tw/bookDetail.jsp?id=225537</t>
  </si>
  <si>
    <t>https://kmu.ebook.hyread.com.tw/bookDetail.jsp?id=225540</t>
  </si>
  <si>
    <t>https://kmu.ebook.hyread.com.tw/bookDetail.jsp?id=225418</t>
  </si>
  <si>
    <t>https://kmu.ebook.hyread.com.tw/bookDetail.jsp?id=225611</t>
  </si>
  <si>
    <t>https://kmu.ebook.hyread.com.tw/bookDetail.jsp?id=213895</t>
  </si>
  <si>
    <t>https://kmu.ebook.hyread.com.tw/bookDetail.jsp?id=231277</t>
  </si>
  <si>
    <t>https://kmu.ebook.hyread.com.tw/bookDetail.jsp?id=231347</t>
  </si>
  <si>
    <t>https://kmu.ebook.hyread.com.tw/bookDetail.jsp?id=230507</t>
  </si>
  <si>
    <t>https://kmu.ebook.hyread.com.tw/bookDetail.jsp?id=231350</t>
  </si>
  <si>
    <t>https://kmu.ebook.hyread.com.tw/bookDetail.jsp?id=225604</t>
  </si>
  <si>
    <t>https://kmu.ebook.hyread.com.tw/bookDetail.jsp?id=225616</t>
  </si>
  <si>
    <t>https://kmu.ebook.hyread.com.tw/bookDetail.jsp?id=224901</t>
  </si>
  <si>
    <t>https://kmu.ebook.hyread.com.tw/bookDetail.jsp?id=230509</t>
  </si>
  <si>
    <t>https://kmu.ebook.hyread.com.tw/bookDetail.jsp?id=230504</t>
  </si>
  <si>
    <t>https://kmu.ebook.hyread.com.tw/bookDetail.jsp?id=231334</t>
  </si>
  <si>
    <t>https://kmu.ebook.hyread.com.tw/bookDetail.jsp?id=231337</t>
  </si>
  <si>
    <t>https://kmu.ebook.hyread.com.tw/bookDetail.jsp?id=231271</t>
  </si>
  <si>
    <t>https://kmu.ebook.hyread.com.tw/bookDetail.jsp?id=231304</t>
  </si>
  <si>
    <t>https://kmu.ebook.hyread.com.tw/bookDetail.jsp?id=230500</t>
  </si>
  <si>
    <t>https://kmu.ebook.hyread.com.tw/bookDetail.jsp?id=231339</t>
  </si>
  <si>
    <t>https://kmu.ebook.hyread.com.tw/bookDetail.jsp?id=231345</t>
  </si>
  <si>
    <t>https://kmu.ebook.hyread.com.tw/bookDetail.jsp?id=231342</t>
  </si>
  <si>
    <t>https://kmu.ebook.hyread.com.tw/bookDetail.jsp?id=213174</t>
  </si>
  <si>
    <t>https://kmu.ebook.hyread.com.tw/bookDetail.jsp?id=204438</t>
  </si>
  <si>
    <t>https://kmu.ebook.hyread.com.tw/bookDetail.jsp?id=213177</t>
  </si>
  <si>
    <t>https://kmu.ebook.hyread.com.tw/bookDetail.jsp?id=213179</t>
  </si>
  <si>
    <t>https://kmu.ebook.hyread.com.tw/bookDetail.jsp?id=214515</t>
  </si>
  <si>
    <t>https://kmu.ebook.hyread.com.tw/bookDetail.jsp?id=217083</t>
  </si>
  <si>
    <t>https://kmu.ebook.hyread.com.tw/bookDetail.jsp?id=216720</t>
  </si>
  <si>
    <t>https://kmu.ebook.hyread.com.tw/bookDetail.jsp?id=219616</t>
  </si>
  <si>
    <t>https://kmu.ebook.hyread.com.tw/bookDetail.jsp?id=228043</t>
  </si>
  <si>
    <t>https://kmu.ebook.hyread.com.tw/bookDetail.jsp?id=228047</t>
  </si>
  <si>
    <t>https://kmu.ebook.hyread.com.tw/bookDetail.jsp?id=228052</t>
  </si>
  <si>
    <t>https://kmu.ebook.hyread.com.tw/bookDetail.jsp?id=228048</t>
  </si>
  <si>
    <t>https://kmu.ebook.hyread.com.tw/bookDetail.jsp?id=205107</t>
  </si>
  <si>
    <t>https://kmu.ebook.hyread.com.tw/bookDetail.jsp?id=231475</t>
  </si>
  <si>
    <t>https://kmu.ebook.hyread.com.tw/bookDetail.jsp?id=230609</t>
  </si>
  <si>
    <t>https://kmu.ebook.hyread.com.tw/bookDetail.jsp?id=217771</t>
  </si>
  <si>
    <t>https://kmu.ebook.hyread.com.tw/bookDetail.jsp?id=203511</t>
  </si>
  <si>
    <t>https://kmu.ebook.hyread.com.tw/bookDetail.jsp?id=225430</t>
  </si>
  <si>
    <t>https://kmu.ebook.hyread.com.tw/bookDetail.jsp?id=233991</t>
  </si>
  <si>
    <t>https://kmu.ebook.hyread.com.tw/bookDetail.jsp?id=206701</t>
  </si>
  <si>
    <t>https://kmu.ebook.hyread.com.tw/bookDetail.jsp?id=208302</t>
  </si>
  <si>
    <t>https://kmu.ebook.hyread.com.tw/bookDetail.jsp?id=140918</t>
  </si>
  <si>
    <t>https://kmu.ebook.hyread.com.tw/bookDetail.jsp?id=140921</t>
  </si>
  <si>
    <t>https://kmu.ebook.hyread.com.tw/bookDetail.jsp?id=136953</t>
  </si>
  <si>
    <t>https://kmu.ebook.hyread.com.tw/bookDetail.jsp?id=165010</t>
  </si>
  <si>
    <t>https://kmu.ebook.hyread.com.tw/bookDetail.jsp?id=193053</t>
  </si>
  <si>
    <t>https://kmu.ebook.hyread.com.tw/bookDetail.jsp?id=234004</t>
  </si>
  <si>
    <t>https://kmu.ebook.hyread.com.tw/bookDetail.jsp?id=243114</t>
  </si>
  <si>
    <t>https://kmu.ebook.hyread.com.tw/bookDetail.jsp?id=228387</t>
  </si>
  <si>
    <t>https://kmu.ebook.hyread.com.tw/bookDetail.jsp?id=225762</t>
  </si>
  <si>
    <t>https://kmu.ebook.hyread.com.tw/bookDetail.jsp?id=227093</t>
  </si>
  <si>
    <t>https://kmu.ebook.hyread.com.tw/bookDetail.jsp?id=227094</t>
  </si>
  <si>
    <t>https://kmu.ebook.hyread.com.tw/bookDetail.jsp?id=227095</t>
  </si>
  <si>
    <t>https://kmu.ebook.hyread.com.tw/bookDetail.jsp?id=171847</t>
  </si>
  <si>
    <t>https://kmu.ebook.hyread.com.tw/bookDetail.jsp?id=114656</t>
  </si>
  <si>
    <t>https://kmu.ebook.hyread.com.tw/bookDetail.jsp?id=89288</t>
  </si>
  <si>
    <t>https://kmu.ebook.hyread.com.tw/bookDetail.jsp?id=93093</t>
  </si>
  <si>
    <t>https://kmu.ebook.hyread.com.tw/bookDetail.jsp?id=143937</t>
  </si>
  <si>
    <t>https://kmu.ebook.hyread.com.tw/bookDetail.jsp?id=148838</t>
  </si>
  <si>
    <t>https://kmu.ebook.hyread.com.tw/bookDetail.jsp?id=204358</t>
  </si>
  <si>
    <t>https://kmu.ebook.hyread.com.tw/bookDetail.jsp?id=219079</t>
  </si>
  <si>
    <t>https://kmu.ebook.hyread.com.tw/bookDetail.jsp?id=219077</t>
  </si>
  <si>
    <t>https://kmu.ebook.hyread.com.tw/bookDetail.jsp?id=219078</t>
  </si>
  <si>
    <t>https://kmu.ebook.hyread.com.tw/bookDetail.jsp?id=220938</t>
  </si>
  <si>
    <t>https://kmu.ebook.hyread.com.tw/bookDetail.jsp?id=224717</t>
  </si>
  <si>
    <t>https://kmu.ebook.hyread.com.tw/bookDetail.jsp?id=227677</t>
  </si>
  <si>
    <t>https://kmu.ebook.hyread.com.tw/bookDetail.jsp?id=227676</t>
  </si>
  <si>
    <t>https://kmu.ebook.hyread.com.tw/bookDetail.jsp?id=227318</t>
  </si>
  <si>
    <t>https://kmu.ebook.hyread.com.tw/bookDetail.jsp?id=227678</t>
  </si>
  <si>
    <t>https://kmu.ebook.hyread.com.tw/bookDetail.jsp?id=231360</t>
  </si>
  <si>
    <t>https://kmu.ebook.hyread.com.tw/bookDetail.jsp?id=231362</t>
  </si>
  <si>
    <t>https://kmu.ebook.hyread.com.tw/bookDetail.jsp?id=234197</t>
  </si>
  <si>
    <t>https://kmu.ebook.hyread.com.tw/bookDetail.jsp?id=234193</t>
  </si>
  <si>
    <t>https://kmu.ebook.hyread.com.tw/bookDetail.jsp?id=185343</t>
  </si>
  <si>
    <t>https://kmu.ebook.hyread.com.tw/bookDetail.jsp?id=179410</t>
  </si>
  <si>
    <t>https://kmu.ebook.hyread.com.tw/bookDetail.jsp?id=179411</t>
  </si>
  <si>
    <t>https://kmu.ebook.hyread.com.tw/bookDetail.jsp?id=178167</t>
  </si>
  <si>
    <t>https://kmu.ebook.hyread.com.tw/bookDetail.jsp?id=180818</t>
  </si>
  <si>
    <t>https://kmu.ebook.hyread.com.tw/bookDetail.jsp?id=180810</t>
  </si>
  <si>
    <t>https://kmu.ebook.hyread.com.tw/bookDetail.jsp?id=180813</t>
  </si>
  <si>
    <t>https://kmu.ebook.hyread.com.tw/bookDetail.jsp?id=211780</t>
  </si>
  <si>
    <t>https://kmu.ebook.hyread.com.tw/bookDetail.jsp?id=200764</t>
  </si>
  <si>
    <t>https://kmu.ebook.hyread.com.tw/bookDetail.jsp?id=170156</t>
  </si>
  <si>
    <t>https://kmu.ebook.hyread.com.tw/bookDetail.jsp?id=163627</t>
  </si>
  <si>
    <t>https://kmu.ebook.hyread.com.tw/bookDetail.jsp?id=181931</t>
  </si>
  <si>
    <t>https://kmu.ebook.hyread.com.tw/bookDetail.jsp?id=234712</t>
  </si>
  <si>
    <t>https://kmu.ebook.hyread.com.tw/bookDetail.jsp?id=236724</t>
  </si>
  <si>
    <t>https://kmu.ebook.hyread.com.tw/bookDetail.jsp?id=236725</t>
  </si>
  <si>
    <t>https://kmu.ebook.hyread.com.tw/bookDetail.jsp?id=236726</t>
  </si>
  <si>
    <t>https://kmu.ebook.hyread.com.tw/bookDetail.jsp?id=236727</t>
  </si>
  <si>
    <t>https://kmu.ebook.hyread.com.tw/bookDetail.jsp?id=243117</t>
  </si>
  <si>
    <t>https://kmu.ebook.hyread.com.tw/bookDetail.jsp?id=225766</t>
  </si>
  <si>
    <t>https://kmu.ebook.hyread.com.tw/bookDetail.jsp?id=227097</t>
  </si>
  <si>
    <t>https://kmu.ebook.hyread.com.tw/bookDetail.jsp?id=227096</t>
  </si>
  <si>
    <t>https://kmu.ebook.hyread.com.tw/bookDetail.jsp?id=227100</t>
  </si>
  <si>
    <t>https://kmu.ebook.hyread.com.tw/bookDetail.jsp?id=234391</t>
  </si>
  <si>
    <t>https://kmu.ebook.hyread.com.tw/bookDetail.jsp?id=225963</t>
  </si>
  <si>
    <t>https://kmu.ebook.hyread.com.tw/bookDetail.jsp?id=179963</t>
  </si>
  <si>
    <t>https://kmu.ebook.hyread.com.tw/bookDetail.jsp?id=179957</t>
  </si>
  <si>
    <t>https://kmu.ebook.hyread.com.tw/bookDetail.jsp?id=168065</t>
  </si>
  <si>
    <t>https://kmu.ebook.hyread.com.tw/bookDetail.jsp?id=173257</t>
  </si>
  <si>
    <t>https://kmu.ebook.hyread.com.tw/bookDetail.jsp?id=235105</t>
  </si>
  <si>
    <t>https://kmu.ebook.hyread.com.tw/bookDetail.jsp?id=235106</t>
  </si>
  <si>
    <t>https://kmu.ebook.hyread.com.tw/bookDetail.jsp?id=235203</t>
  </si>
  <si>
    <t>https://kmu.ebook.hyread.com.tw/bookDetail.jsp?id=235204</t>
  </si>
  <si>
    <t>https://kmu.ebook.hyread.com.tw/bookDetail.jsp?id=235108</t>
  </si>
  <si>
    <t>https://kmu.ebook.hyread.com.tw/bookDetail.jsp?id=235109</t>
  </si>
  <si>
    <t>https://kmu.ebook.hyread.com.tw/bookDetail.jsp?id=235110</t>
  </si>
  <si>
    <t>https://kmu.ebook.hyread.com.tw/bookDetail.jsp?id=235100</t>
  </si>
  <si>
    <t>https://kmu.ebook.hyread.com.tw/bookDetail.jsp?id=235101</t>
  </si>
  <si>
    <t>https://kmu.ebook.hyread.com.tw/bookDetail.jsp?id=235102</t>
  </si>
  <si>
    <t>https://kmu.ebook.hyread.com.tw/bookDetail.jsp?id=235103</t>
  </si>
  <si>
    <t>https://kmu.ebook.hyread.com.tw/bookDetail.jsp?id=235104</t>
  </si>
  <si>
    <t>https://kmu.ebook.hyread.com.tw/bookDetail.jsp?id=235099</t>
  </si>
  <si>
    <t>https://kmu.ebook.hyread.com.tw/bookDetail.jsp?id=235113</t>
  </si>
  <si>
    <t>https://kmu.ebook.hyread.com.tw/bookDetail.jsp?id=225802</t>
  </si>
  <si>
    <t>https://kmu.ebook.hyread.com.tw/bookDetail.jsp?id=226741</t>
  </si>
  <si>
    <t>https://kmu.ebook.hyread.com.tw/bookDetail.jsp?id=203456</t>
  </si>
  <si>
    <t>https://kmu.ebook.hyread.com.tw/bookDetail.jsp?id=225804</t>
  </si>
  <si>
    <t>https://kmu.ebook.hyread.com.tw/bookDetail.jsp?id=195000</t>
  </si>
  <si>
    <t>https://kmu.ebook.hyread.com.tw/bookDetail.jsp?id=195001</t>
  </si>
  <si>
    <t>https://kmu.ebook.hyread.com.tw/bookDetail.jsp?id=94553</t>
  </si>
  <si>
    <t>https://kmu.ebook.hyread.com.tw/bookDetail.jsp?id=94556</t>
  </si>
  <si>
    <t>https://kmu.ebook.hyread.com.tw/bookDetail.jsp?id=133895</t>
  </si>
  <si>
    <t>https://kmu.ebook.hyread.com.tw/bookDetail.jsp?id=119720</t>
  </si>
  <si>
    <t>https://kmu.ebook.hyread.com.tw/bookDetail.jsp?id=225798</t>
  </si>
  <si>
    <t>https://kmu.ebook.hyread.com.tw/bookDetail.jsp?id=196227</t>
  </si>
  <si>
    <t>https://kmu.ebook.hyread.com.tw/bookDetail.jsp?id=192051</t>
  </si>
  <si>
    <t>https://kmu.ebook.hyread.com.tw/bookDetail.jsp?id=192053</t>
  </si>
  <si>
    <t>https://kmu.ebook.hyread.com.tw/bookDetail.jsp?id=205913</t>
  </si>
  <si>
    <t>https://kmu.ebook.hyread.com.tw/bookDetail.jsp?id=219773</t>
  </si>
  <si>
    <t>https://kmu.ebook.hyread.com.tw/bookDetail.jsp?id=225623</t>
  </si>
  <si>
    <t>https://kmu.ebook.hyread.com.tw/bookDetail.jsp?id=229117</t>
  </si>
  <si>
    <t>https://kmu.ebook.hyread.com.tw/bookDetail.jsp?id=231833</t>
  </si>
  <si>
    <t>https://kmu.ebook.hyread.com.tw/bookDetail.jsp?id=213216</t>
  </si>
  <si>
    <t>https://kmu.ebook.hyread.com.tw/bookDetail.jsp?id=225819</t>
  </si>
  <si>
    <t>https://kmu.ebook.hyread.com.tw/bookDetail.jsp?id=225909</t>
  </si>
  <si>
    <t>https://kmu.ebook.hyread.com.tw/bookDetail.jsp?id=229465</t>
  </si>
  <si>
    <t>https://kmu.ebook.hyread.com.tw/bookDetail.jsp?id=227101</t>
  </si>
  <si>
    <t>https://kmu.ebook.hyread.com.tw/bookDetail.jsp?id=227102</t>
  </si>
  <si>
    <t>https://kmu.ebook.hyread.com.tw/bookDetail.jsp?id=227118</t>
  </si>
  <si>
    <t>https://kmu.ebook.hyread.com.tw/bookDetail.jsp?id=227737</t>
  </si>
  <si>
    <t>https://kmu.ebook.hyread.com.tw/bookDetail.jsp?id=229467</t>
  </si>
  <si>
    <t>https://kmu.ebook.hyread.com.tw/bookDetail.jsp?id=225915</t>
  </si>
  <si>
    <t>https://kmu.ebook.hyread.com.tw/bookDetail.jsp?id=168187</t>
  </si>
  <si>
    <t>https://kmu.ebook.hyread.com.tw/bookDetail.jsp?id=168190</t>
  </si>
  <si>
    <t>https://kmu.ebook.hyread.com.tw/bookDetail.jsp?id=168194</t>
  </si>
  <si>
    <t>https://kmu.ebook.hyread.com.tw/bookDetail.jsp?id=168192</t>
  </si>
  <si>
    <t>https://kmu.ebook.hyread.com.tw/bookDetail.jsp?id=188120</t>
  </si>
  <si>
    <t>https://kmu.ebook.hyread.com.tw/bookDetail.jsp?id=235111</t>
  </si>
  <si>
    <t>https://kmu.ebook.hyread.com.tw/bookDetail.jsp?id=103755</t>
  </si>
  <si>
    <t>https://kmu.ebook.hyread.com.tw/bookDetail.jsp?id=104157</t>
  </si>
  <si>
    <t>https://kmu.ebook.hyread.com.tw/bookDetail.jsp?id=136702</t>
  </si>
  <si>
    <t>https://kmu.ebook.hyread.com.tw/bookDetail.jsp?id=208051</t>
  </si>
  <si>
    <t>https://kmu.ebook.hyread.com.tw/bookDetail.jsp?id=208054</t>
  </si>
  <si>
    <t>https://kmu.ebook.hyread.com.tw/bookDetail.jsp?id=208060</t>
  </si>
  <si>
    <t>https://kmu.ebook.hyread.com.tw/bookDetail.jsp?id=208061</t>
  </si>
  <si>
    <t>https://kmu.ebook.hyread.com.tw/bookDetail.jsp?id=223005</t>
  </si>
  <si>
    <t>https://kmu.ebook.hyread.com.tw/bookDetail.jsp?id=234925</t>
  </si>
  <si>
    <t>https://kmu.ebook.hyread.com.tw/bookDetail.jsp?id=204381</t>
  </si>
  <si>
    <t>https://kmu.ebook.hyread.com.tw/bookDetail.jsp?id=216593</t>
  </si>
  <si>
    <t>https://kmu.ebook.hyread.com.tw/bookDetail.jsp?id=234205</t>
  </si>
  <si>
    <t>https://kmu.ebook.hyread.com.tw/bookDetail.jsp?id=211779</t>
  </si>
  <si>
    <t>https://kmu.ebook.hyread.com.tw/bookDetail.jsp?id=207236</t>
  </si>
  <si>
    <t>https://kmu.ebook.hyread.com.tw/bookDetail.jsp?id=217945</t>
  </si>
  <si>
    <t>https://kmu.ebook.hyread.com.tw/bookDetail.jsp?id=213253</t>
  </si>
  <si>
    <t>https://kmu.ebook.hyread.com.tw/bookDetail.jsp?id=208084</t>
  </si>
  <si>
    <t>https://kmu.ebook.hyread.com.tw/bookDetail.jsp?id=228010</t>
  </si>
  <si>
    <t>https://kmu.ebook.hyread.com.tw/bookDetail.jsp?id=200617</t>
  </si>
  <si>
    <t>https://kmu.ebook.hyread.com.tw/bookDetail.jsp?id=210779</t>
  </si>
  <si>
    <t>https://kmu.ebook.hyread.com.tw/bookDetail.jsp?id=223232</t>
  </si>
  <si>
    <t>https://kmu.ebook.hyread.com.tw/bookDetail.jsp?id=211815</t>
  </si>
  <si>
    <t>https://kmu.ebook.hyread.com.tw/bookDetail.jsp?id=217997</t>
  </si>
  <si>
    <t>https://kmu.ebook.hyread.com.tw/bookDetail.jsp?id=196722</t>
  </si>
  <si>
    <t>https://kmu.ebook.hyread.com.tw/bookDetail.jsp?id=217893</t>
  </si>
  <si>
    <t>https://kmu.ebook.hyread.com.tw/bookDetail.jsp?id=218016</t>
  </si>
  <si>
    <t>https://kmu.ebook.hyread.com.tw/bookDetail.jsp?id=160310</t>
  </si>
  <si>
    <t>https://kmu.ebook.hyread.com.tw/bookDetail.jsp?id=231366</t>
  </si>
  <si>
    <t>https://kmu.ebook.hyread.com.tw/bookDetail.jsp?id=199460</t>
  </si>
  <si>
    <t>https://kmu.ebook.hyread.com.tw/bookDetail.jsp?id=205292</t>
  </si>
  <si>
    <t>https://kmu.ebook.hyread.com.tw/bookDetail.jsp?id=201065</t>
  </si>
  <si>
    <t>https://kmu.ebook.hyread.com.tw/bookDetail.jsp?id=243984</t>
  </si>
  <si>
    <t>https://kmu.ebook.hyread.com.tw/bookDetail.jsp?id=244104</t>
  </si>
  <si>
    <t>https://kmu.ebook.hyread.com.tw/bookDetail.jsp?id=214253</t>
  </si>
  <si>
    <t>https://kmu.ebook.hyread.com.tw/bookDetail.jsp?id=229833</t>
  </si>
  <si>
    <t>https://kmu.ebook.hyread.com.tw/bookDetail.jsp?id=220705</t>
  </si>
  <si>
    <t>https://kmu.ebook.hyread.com.tw/bookDetail.jsp?id=226111</t>
  </si>
  <si>
    <t>https://kmu.ebook.hyread.com.tw/bookDetail.jsp?id=231238</t>
  </si>
  <si>
    <t>https://kmu.ebook.hyread.com.tw/bookDetail.jsp?id=233998</t>
  </si>
  <si>
    <t>https://kmu.ebook.hyread.com.tw/bookDetail.jsp?id=229461</t>
  </si>
  <si>
    <t>https://kmu.ebook.hyread.com.tw/bookDetail.jsp?id=233992</t>
  </si>
  <si>
    <t>https://kmu.ebook.hyread.com.tw/bookDetail.jsp?id=224995</t>
  </si>
  <si>
    <t>https://kmu.ebook.hyread.com.tw/bookDetail.jsp?id=207130</t>
  </si>
  <si>
    <t>https://kmu.ebook.hyread.com.tw/bookDetail.jsp?id=205870</t>
  </si>
  <si>
    <t>https://kmu.ebook.hyread.com.tw/bookDetail.jsp?id=205894</t>
  </si>
  <si>
    <t>https://kmu.ebook.hyread.com.tw/bookDetail.jsp?id=210878</t>
  </si>
  <si>
    <t>https://kmu.ebook.hyread.com.tw/bookDetail.jsp?id=230618</t>
  </si>
  <si>
    <t>https://kmu.ebook.hyread.com.tw/bookDetail.jsp?id=230616</t>
  </si>
  <si>
    <t>https://kmu.ebook.hyread.com.tw/bookDetail.jsp?id=227052</t>
  </si>
  <si>
    <t>https://kmu.ebook.hyread.com.tw/bookDetail.jsp?id=231228</t>
  </si>
  <si>
    <t>https://kmu.ebook.hyread.com.tw/bookDetail.jsp?id=234975</t>
  </si>
  <si>
    <t>https://kmu.ebook.hyread.com.tw/bookDetail.jsp?id=234978</t>
  </si>
  <si>
    <t>https://kmu.ebook.hyread.com.tw/bookDetail.jsp?id=234982</t>
  </si>
  <si>
    <t>https://kmu.ebook.hyread.com.tw/bookDetail.jsp?id=234985</t>
  </si>
  <si>
    <t>https://kmu.ebook.hyread.com.tw/bookDetail.jsp?id=234988</t>
  </si>
  <si>
    <t>https://kmu.ebook.hyread.com.tw/bookDetail.jsp?id=211191</t>
  </si>
  <si>
    <t>https://kmu.ebook.hyread.com.tw/bookDetail.jsp?id=206845</t>
  </si>
  <si>
    <t>https://kmu.ebook.hyread.com.tw/bookDetail.jsp?id=221075</t>
  </si>
  <si>
    <t>https://kmu.ebook.hyread.com.tw/bookDetail.jsp?id=211384</t>
  </si>
  <si>
    <t>https://kmu.ebook.hyread.com.tw/bookDetail.jsp?id=206702</t>
  </si>
  <si>
    <t>https://kmu.ebook.hyread.com.tw/bookDetail.jsp?id=222976</t>
  </si>
  <si>
    <t>https://kmu.ebook.hyread.com.tw/bookDetail.jsp?id=217844</t>
  </si>
  <si>
    <t>https://kmu.ebook.hyread.com.tw/bookDetail.jsp?id=219919</t>
  </si>
  <si>
    <t>https://kmu.ebook.hyread.com.tw/bookDetail.jsp?id=203359</t>
  </si>
  <si>
    <t>https://kmu.ebook.hyread.com.tw/bookDetail.jsp?id=188652</t>
  </si>
  <si>
    <t>https://kmu.ebook.hyread.com.tw/bookDetail.jsp?id=217421</t>
  </si>
  <si>
    <t>https://kmu.ebook.hyread.com.tw/bookDetail.jsp?id=69050</t>
  </si>
  <si>
    <t>https://kmu.ebook.hyread.com.tw/bookDetail.jsp?id=211327</t>
  </si>
  <si>
    <t>https://kmu.ebook.hyread.com.tw/bookDetail.jsp?id=191394</t>
  </si>
  <si>
    <t>https://kmu.ebook.hyread.com.tw/bookDetail.jsp?id=123462</t>
  </si>
  <si>
    <t>https://kmu.ebook.hyread.com.tw/bookDetail.jsp?id=216434</t>
  </si>
  <si>
    <t>https://kmu.ebook.hyread.com.tw/bookDetail.jsp?id=208375</t>
  </si>
  <si>
    <t>https://kmu.ebook.hyread.com.tw/bookDetail.jsp?id=215705</t>
  </si>
  <si>
    <t>https://kmu.ebook.hyread.com.tw/bookDetail.jsp?id=194988</t>
  </si>
  <si>
    <t>https://kmu.ebook.hyread.com.tw/bookDetail.jsp?id=232079</t>
  </si>
  <si>
    <t>https://kmu.ebook.hyread.com.tw/bookDetail.jsp?id=226005</t>
  </si>
  <si>
    <t>https://kmu.ebook.hyread.com.tw/bookDetail.jsp?id=148015</t>
  </si>
  <si>
    <t>https://kmu.ebook.hyread.com.tw/bookDetail.jsp?id=119759</t>
  </si>
  <si>
    <t>https://kmu.ebook.hyread.com.tw/bookDetail.jsp?id=223023</t>
  </si>
  <si>
    <t>https://kmu.ebook.hyread.com.tw/bookDetail.jsp?id=184368</t>
  </si>
  <si>
    <t>https://kmu.ebook.hyread.com.tw/bookDetail.jsp?id=178430</t>
  </si>
  <si>
    <t>https://kmu.ebook.hyread.com.tw/bookDetail.jsp?id=178431</t>
  </si>
  <si>
    <t>https://kmu.ebook.hyread.com.tw/bookDetail.jsp?id=203423</t>
  </si>
  <si>
    <t>https://kmu.ebook.hyread.com.tw/bookDetail.jsp?id=204038</t>
  </si>
  <si>
    <t>https://kmu.ebook.hyread.com.tw/bookDetail.jsp?id=178271</t>
  </si>
  <si>
    <t>https://kmu.ebook.hyread.com.tw/bookDetail.jsp?id=224823</t>
  </si>
  <si>
    <t>https://kmu.ebook.hyread.com.tw/bookDetail.jsp?id=153373</t>
  </si>
  <si>
    <t>https://kmu.ebook.hyread.com.tw/bookDetail.jsp?id=211356</t>
  </si>
  <si>
    <t>https://kmu.ebook.hyread.com.tw/bookDetail.jsp?id=227740</t>
  </si>
  <si>
    <t>https://kmu.ebook.hyread.com.tw/bookDetail.jsp?id=227739</t>
  </si>
  <si>
    <t>https://kmu.ebook.hyread.com.tw/bookDetail.jsp?id=209339</t>
  </si>
  <si>
    <t>https://kmu.ebook.hyread.com.tw/bookDetail.jsp?id=225952</t>
  </si>
  <si>
    <t>https://kmu.ebook.hyread.com.tw/bookDetail.jsp?id=206319</t>
  </si>
  <si>
    <t>https://kmu.ebook.hyread.com.tw/bookDetail.jsp?id=145535</t>
  </si>
  <si>
    <t>https://kmu.ebook.hyread.com.tw/bookDetail.jsp?id=79205</t>
  </si>
  <si>
    <t>https://kmu.ebook.hyread.com.tw/bookDetail.jsp?id=196543</t>
  </si>
  <si>
    <t>https://kmu.ebook.hyread.com.tw/bookDetail.jsp?id=196666</t>
  </si>
  <si>
    <t>https://kmu.ebook.hyread.com.tw/bookDetail.jsp?id=227745</t>
  </si>
  <si>
    <t>https://kmu.ebook.hyread.com.tw/bookDetail.jsp?id=225769</t>
  </si>
  <si>
    <t>https://kmu.ebook.hyread.com.tw/bookDetail.jsp?id=231331</t>
  </si>
  <si>
    <t>2021[民110]</t>
  </si>
  <si>
    <t>2020[民109]</t>
  </si>
  <si>
    <t>2018[民107]</t>
  </si>
  <si>
    <t>2019[民108]</t>
  </si>
  <si>
    <t>2016[民105]</t>
  </si>
  <si>
    <t>2015[民104]</t>
  </si>
  <si>
    <t>2012[民101]</t>
  </si>
  <si>
    <t>2014[民103]</t>
  </si>
  <si>
    <t>2017[民106]</t>
  </si>
  <si>
    <t>2013[民102]</t>
  </si>
  <si>
    <t>2020[民109]三刷</t>
  </si>
  <si>
    <t>2017[民106]三刷</t>
  </si>
  <si>
    <t>2017[民106]四刷</t>
  </si>
  <si>
    <t>978-957-13-8489-4 ; 957-13-8489-5</t>
  </si>
  <si>
    <t>978-986-137-309-6 ; 986-137-309-8</t>
  </si>
  <si>
    <t>978-986-387-385-3 ; 986-387-385-3</t>
  </si>
  <si>
    <t>978-986-99492-7-9 ; 986-99492-7-4 ; 978-986-99492-5-5 ; 986-99492-5-8</t>
  </si>
  <si>
    <t>978-957-13-8528-0 ; 957-13-8528-X</t>
  </si>
  <si>
    <t>978-957-13-8530-3 ; 957-13-8530-1</t>
  </si>
  <si>
    <t>978-986-387-368-6 ; 986-387-368-3</t>
  </si>
  <si>
    <t>978-986-387-383-9 ; 986-387-383-7</t>
  </si>
  <si>
    <t>978-986-387-386-0 ; 986-387-386-1</t>
  </si>
  <si>
    <t>978-986-387-387-7 ; 986-387-387-X</t>
  </si>
  <si>
    <t>978-986-489-419-2 ; 986-489-419-6</t>
  </si>
  <si>
    <t>978-986-489-420-8 ; 986-489-420-X</t>
  </si>
  <si>
    <t>978-957-13-8533-4 ; 957-13-8533-6</t>
  </si>
  <si>
    <t>978-957-658-451-0 ; 957-658-451-5</t>
  </si>
  <si>
    <t>978-957-13-8515-0 ; 957-13-8515-8</t>
  </si>
  <si>
    <t>978-986-133-738-8 ; 986-133-738-5</t>
  </si>
  <si>
    <t>978-986-134-368-6 ; 986-134-368-7</t>
  </si>
  <si>
    <t>978-986-137-310-2 ; 986-137-310-1</t>
  </si>
  <si>
    <t>978-986-361-947-5 ; 986-361-947-7</t>
  </si>
  <si>
    <t>978-986-133-751-7 ; 986-133-751-2 ; 978-986-133-740-1 ; 986-133-740-7</t>
  </si>
  <si>
    <t>978-957-13-8524-2 ; 957-13-8524-7</t>
  </si>
  <si>
    <t>978-957-658-463-3 ; 957-658-463-9</t>
  </si>
  <si>
    <t>978-986-134-369-3 ; 986-134-369-5</t>
  </si>
  <si>
    <t>978-986-136-564-0 ; 986-136-564-8</t>
  </si>
  <si>
    <t>978-986-175-574-8 ; 986-175-574-8</t>
  </si>
  <si>
    <t>978-986-489-417-8 ; 986-489-417-X</t>
  </si>
  <si>
    <t>978-986-97590-7-6 ; 986-97590-7-6</t>
  </si>
  <si>
    <t>978-986-361-968-0 ; 986-361-968-X</t>
  </si>
  <si>
    <t>978-986-489-418-5 ; 986-489-418-8</t>
  </si>
  <si>
    <t>978-986-361-965-9 ; 986-361-965-5</t>
  </si>
  <si>
    <t>978-957-13-8513-6 ; 957-13-8513-1</t>
  </si>
  <si>
    <t>978-957-13-8105-3 ; 957-13-8105-5</t>
  </si>
  <si>
    <t>978-957-13-8197-8 ; 957-13-8197-7</t>
  </si>
  <si>
    <t>978-957-13-8205-0 ; 957-13-8205-1</t>
  </si>
  <si>
    <t>978-957-13-8320-0 ; 957-13-8320-1</t>
  </si>
  <si>
    <t>978-957-13-8366-8 ; 957-13-8366-X</t>
  </si>
  <si>
    <t>978-957-13-8367-5 ; 957-13-8367-8</t>
  </si>
  <si>
    <t>978-957-13-8390-3 ; 957-13-8390-2</t>
  </si>
  <si>
    <t>978-957-13-8391-0 ; 957-13-8391-0</t>
  </si>
  <si>
    <t>978-957-13-8394-1 ; 957-13-8394-5</t>
  </si>
  <si>
    <t>978-957-13-8399-6 ; 957-13-8399-6</t>
  </si>
  <si>
    <t>978-957-13-8421-4 ; 957-13-8421-6</t>
  </si>
  <si>
    <t>978-957-13-8469-6 ; 957-13-8469-0</t>
  </si>
  <si>
    <t>978-957-13-8470-2 ; 957-13-8470-4</t>
  </si>
  <si>
    <t>978-957-13-8494-8 ; 957-13-8494-1</t>
  </si>
  <si>
    <t>978-957-13-8505-1 ; 957-13-8505-0</t>
  </si>
  <si>
    <t>978-957-658-320-9 ; 957-658-320-9</t>
  </si>
  <si>
    <t>978-957-658-324-7 ; 957-658-324-1</t>
  </si>
  <si>
    <t>978-957-658-397-1 ; 957-658-397-7</t>
  </si>
  <si>
    <t>978-957-658-420-6 ; 957-658-420-5</t>
  </si>
  <si>
    <t>978-957-658-444-2 ; 957-658-444-2</t>
  </si>
  <si>
    <t>978-986-134-355-6 ; 986-134-355-5</t>
  </si>
  <si>
    <t>978-986-134-358-7 ; 986-134-358-X</t>
  </si>
  <si>
    <t>978-986-137-303-4 ; 986-137-303-9</t>
  </si>
  <si>
    <t>978-986-137-307-2 ; 986-137-307-1</t>
  </si>
  <si>
    <t>978-986-387-326-6 ; 986-387-326-8</t>
  </si>
  <si>
    <t>978-986-387-355-6 ; 986-387-355-1</t>
  </si>
  <si>
    <t>978-986-489-397-3 ; 986-489-397-1</t>
  </si>
  <si>
    <t>978-986-489-411-6 ; 986-489-411-0</t>
  </si>
  <si>
    <t>978-986-489-416-1 ; 986-489-416-1</t>
  </si>
  <si>
    <t>978-986-5515-12-6 ; 986-5515-12-1</t>
  </si>
  <si>
    <t>978-986-99072-7-9 ; 986-99072-7-X</t>
  </si>
  <si>
    <t>978-957-13-8213-5 ; 957-13-8213-2</t>
  </si>
  <si>
    <t>978-957-13-8243-2 ; 957-13-8243-4</t>
  </si>
  <si>
    <t>978-957-13-8251-7 ; 957-13-8251-5</t>
  </si>
  <si>
    <t>978-957-13-8291-3 ; 957-13-8291-4</t>
  </si>
  <si>
    <t>978-957-13-8328-6 ; 957-13-8328-7</t>
  </si>
  <si>
    <t>978-957-13-8335-4 ; 957-13-8335-X</t>
  </si>
  <si>
    <t>978-957-13-8363-7 ; 957-13-8363-5</t>
  </si>
  <si>
    <t>978-957-13-8395-8 ; 957-13-8395-3</t>
  </si>
  <si>
    <t>978-957-13-8476-4 ; 957-13-8476-3</t>
  </si>
  <si>
    <t>978-957-658-280-6 ; 957-658-280-6</t>
  </si>
  <si>
    <t>978-957-658-286-8 ; 957-658-286-5</t>
  </si>
  <si>
    <t>978-957-658-289-9 ; 957-658-289-X</t>
  </si>
  <si>
    <t>978-957-658-329-2 ; 957-658-329-2</t>
  </si>
  <si>
    <t>978-957-658-330-8 ; 957-658-330-6</t>
  </si>
  <si>
    <t>978-957-658-336-0 ; 957-658-336-5</t>
  </si>
  <si>
    <t>978-957-658-359-9 ; 957-658-359-4</t>
  </si>
  <si>
    <t>978-957-658-373-5 ; 957-658-373-X</t>
  </si>
  <si>
    <t>978-957-658-405-3 ; 957-658-405-1</t>
  </si>
  <si>
    <t>978-957-658-416-9 ; 957-658-416-7</t>
  </si>
  <si>
    <t>978-986-133-712-8 ; 986-133-712-1</t>
  </si>
  <si>
    <t>978-986-133-726-5 ; 986-133-726-1</t>
  </si>
  <si>
    <t>978-986-133-733-3 ; 986-133-733-4</t>
  </si>
  <si>
    <t>978-986-133-734-0 ; 986-133-734-2</t>
  </si>
  <si>
    <t>978-986-137-305-8 ; 986-137-305-5</t>
  </si>
  <si>
    <t>978-986-361-810-2 ; 986-361-810-1 ; 978-986-361-807-2 ; 986-361-807-1 ; 978-986-361-808-9 ; 986-361-808-X ; 978-986-361-809-6 ; 986-361-809-8</t>
  </si>
  <si>
    <t>978-986-361-826-3 ; 986-361-826-8</t>
  </si>
  <si>
    <t>978-986-361-900-0 ; 986-361-900-0</t>
  </si>
  <si>
    <t>978-986-361-925-3 ; 986-361-925-6</t>
  </si>
  <si>
    <t>978-986-361-937-6 ; 986-361-937-X</t>
  </si>
  <si>
    <t>978-986-361-966-6 ; 986-361-966-3</t>
  </si>
  <si>
    <t>978-986-387-241-2 ; 986-387-241-5</t>
  </si>
  <si>
    <t>978-986-387-248-1 ; 986-387-248-2</t>
  </si>
  <si>
    <t>978-986-387-347-1 ; 986-387-347-0</t>
  </si>
  <si>
    <t>978-986-387-352-5 ; 986-387-352-7</t>
  </si>
  <si>
    <t>978-986-387-356-3 ; 986-387-356-X</t>
  </si>
  <si>
    <t>978-986-387-358-7 ; 986-387-358-6</t>
  </si>
  <si>
    <t>978-986-387-359-4 ; 986-387-359-4</t>
  </si>
  <si>
    <t>978-986-387-363-1 ; 986-387-363-2</t>
  </si>
  <si>
    <t>978-986-387-365-5 ; 986-387-365-9</t>
  </si>
  <si>
    <t>978-986-450-273-8 ; 986-450-273-5</t>
  </si>
  <si>
    <t>978-986-450-277-6 ; 986-450-277-8</t>
  </si>
  <si>
    <t>978-986-450-283-7 ; 986-450-283-2</t>
  </si>
  <si>
    <t>978-986-450-287-5 ; 986-450-287-5</t>
  </si>
  <si>
    <t>978-986-450-292-9 ; 986-450-292-1</t>
  </si>
  <si>
    <t>978-986-450-304-9 ; 986-450-304-9</t>
  </si>
  <si>
    <t>978-986-450-306-3 ; 986-450-306-5</t>
  </si>
  <si>
    <t>978-986-489-374-4 ; 986-489-374-2</t>
  </si>
  <si>
    <t>978-986-489-382-9 ; 986-489-382-3</t>
  </si>
  <si>
    <t>978-986-489-394-2 ; 986-489-394-7</t>
  </si>
  <si>
    <t>978-986-489-408-6 ; 986-489-408-0</t>
  </si>
  <si>
    <t>978-986-489-410-9 ; 986-489-410-2</t>
  </si>
  <si>
    <t>978-986-493-111-8 ; 986-493-111-3</t>
  </si>
  <si>
    <t>978-986-493-114-9 ; 986-493-114-8</t>
  </si>
  <si>
    <t>978-986-493-115-6 ; 986-493-115-6</t>
  </si>
  <si>
    <t>978-986-493-119-4 ; 986-493-119-9</t>
  </si>
  <si>
    <t>978-986-5515-02-7 ; 986-5515-02-4</t>
  </si>
  <si>
    <t>978-986-97522-6-8 ; 986-97522-6-8</t>
  </si>
  <si>
    <t>978-986-99612-0-2 ; 986-99612-0-7</t>
  </si>
  <si>
    <t>978-957-13-8249-4 ; 957-13-8249-3</t>
  </si>
  <si>
    <t>978-957-13-8313-2 ; 957-13-8313-9</t>
  </si>
  <si>
    <t>978-957-13-8336-1 ; 957-13-8336-8</t>
  </si>
  <si>
    <t>978-957-13-8338-5 ; 957-13-8338-4</t>
  </si>
  <si>
    <t>978-957-13-8401-6 ; 957-13-8401-1</t>
  </si>
  <si>
    <t>978-957-13-8409-2 ; 957-13-8409-7</t>
  </si>
  <si>
    <t>978-957-13-8431-3 ; 957-13-8431-3</t>
  </si>
  <si>
    <t>978-957-13-8455-9 ; 957-13-8455-0</t>
  </si>
  <si>
    <t>978-957-658-352-0 ; 957-658-352-7</t>
  </si>
  <si>
    <t>978-957-658-448-0 ; 957-658-448-5</t>
  </si>
  <si>
    <t>978-957-9121-69-9 ; 957-9121-69-9</t>
  </si>
  <si>
    <t>978-986-133-727-2 ; 986-133-727-X</t>
  </si>
  <si>
    <t>978-986-134-365-5 ; 986-134-365-2</t>
  </si>
  <si>
    <t>978-986-136-552-7 ; 986-136-552-4</t>
  </si>
  <si>
    <t>978-986-175-564-9 ; 986-175-564-0</t>
  </si>
  <si>
    <t>978-986-361-854-6 ; 986-361-854-3</t>
  </si>
  <si>
    <t>978-986-361-946-8 ; 986-361-946-9</t>
  </si>
  <si>
    <t>978-986-489-386-7 ; 986-489-386-6</t>
  </si>
  <si>
    <t>978-986-489-392-8 ; 986-489-392-0</t>
  </si>
  <si>
    <t>978-986-489-402-4 ; 986-489-402-1</t>
  </si>
  <si>
    <t>978-986-489-414-7 ; 986-489-414-5</t>
  </si>
  <si>
    <t>978-986-5401-23-8 ; 986-5401-23-1</t>
  </si>
  <si>
    <t>978-986-5401-38-2 ; 986-5401-38-X</t>
  </si>
  <si>
    <t>978-986-96857-5-7 ; 986-96857-5-7</t>
  </si>
  <si>
    <t>978-957-13-8263-0 ; 957-13-8263-9</t>
  </si>
  <si>
    <t>978-957-13-8317-0 ; 957-13-8317-1</t>
  </si>
  <si>
    <t>978-957-13-8346-0 ; 957-13-8346-5</t>
  </si>
  <si>
    <t>978-957-13-8383-5 ; 957-13-8383-X</t>
  </si>
  <si>
    <t>978-957-13-8454-2 ; 957-13-8454-2</t>
  </si>
  <si>
    <t>978-957-13-8482-5 ; 957-13-8482-8</t>
  </si>
  <si>
    <t>978-957-13-8501-3 ; 957-13-8501-8</t>
  </si>
  <si>
    <t>978-957-658-297-4 ; 957-658-297-0</t>
  </si>
  <si>
    <t>978-957-658-311-7 ; 957-658-311-X</t>
  </si>
  <si>
    <t>978-957-658-363-6 ; 957-658-363-2</t>
  </si>
  <si>
    <t>978-957-658-381-0 ; 957-658-381-0</t>
  </si>
  <si>
    <t>978-957-658-419-0 ; 957-658-419-1</t>
  </si>
  <si>
    <t>978-957-658-452-7 ; 957-658-452-3</t>
  </si>
  <si>
    <t>978-957-658-453-4 ; 957-658-453-1</t>
  </si>
  <si>
    <t>978-957-8567-60-3 ; 957-8567-60-X</t>
  </si>
  <si>
    <t>978-957-9121-65-1 ; 957-9121-65-6</t>
  </si>
  <si>
    <t>978-986-133-718-0 ; 986-133-718-0</t>
  </si>
  <si>
    <t>978-986-133-720-3 ; 986-133-720-2</t>
  </si>
  <si>
    <t>978-986-175-555-7 ; 986-175-555-1</t>
  </si>
  <si>
    <t>978-986-175-558-8 ; 986-175-558-6</t>
  </si>
  <si>
    <t>978-986-175-560-1 ; 986-175-560-8</t>
  </si>
  <si>
    <t>978-986-175-562-5 ; 986-175-562-4</t>
  </si>
  <si>
    <t>978-986-361-832-4 ; 986-361-832-2</t>
  </si>
  <si>
    <t>978-986-361-868-3 ; 986-361-868-3</t>
  </si>
  <si>
    <t>978-986-361-898-0 ; 986-361-898-5</t>
  </si>
  <si>
    <t>978-986-361-922-2 ; 986-361-922-1</t>
  </si>
  <si>
    <t>978-986-361-936-9 ; 986-361-936-1</t>
  </si>
  <si>
    <t>978-986-5401-25-2 ; 986-5401-25-8</t>
  </si>
  <si>
    <t>978-986-5401-29-0 ; 986-5401-29-0</t>
  </si>
  <si>
    <t>978-986-5401-30-6 ; 986-5401-30-4</t>
  </si>
  <si>
    <t>978-986-5515-14-0 ; 986-5515-14-8</t>
  </si>
  <si>
    <t>978-957-13-8334-7 ; 957-13-8334-1</t>
  </si>
  <si>
    <t>978-957-13-8364-4 ; 957-13-8364-3</t>
  </si>
  <si>
    <t>978-957-658-387-2 ; 957-658-387-X</t>
  </si>
  <si>
    <t>978-957-658-424-4 ; 957-658-424-8</t>
  </si>
  <si>
    <t>978-957-9072-76-2 ; 957-9072-76-0</t>
  </si>
  <si>
    <t>978-957-9121-64-4 ; 957-9121-64-8</t>
  </si>
  <si>
    <t>978-986-361-905-5 ; 986-361-905-1</t>
  </si>
  <si>
    <t>978-986-361-920-8 ; 986-361-920-5</t>
  </si>
  <si>
    <t>978-986-361-921-5 ; 986-361-921-3</t>
  </si>
  <si>
    <t>978-986-361-941-3 ; 986-361-941-8</t>
  </si>
  <si>
    <t>978-986-489-377-5 ; 986-489-377-7</t>
  </si>
  <si>
    <t>978-986-489-403-1 ; 986-489-403-X</t>
  </si>
  <si>
    <t>978-986-97921-9-6 ; 986-97921-9-7</t>
  </si>
  <si>
    <t>978-986-98393-5-8 ; 986-98393-5-5</t>
  </si>
  <si>
    <t>978-957-13-8231-9 ; 957-13-8231-0</t>
  </si>
  <si>
    <t>978-957-13-8274-6 ; 957-13-8274-4</t>
  </si>
  <si>
    <t>978-957-13-8330-9 ; 957-13-8330-9</t>
  </si>
  <si>
    <t>978-957-13-8369-9 ; 957-13-8369-4</t>
  </si>
  <si>
    <t>978-957-13-8437-5 ; 957-13-8437-2</t>
  </si>
  <si>
    <t>978-957-13-8495-5 ; 957-13-8495-X</t>
  </si>
  <si>
    <t>978-957-658-326-1 ; 957-658-326-8</t>
  </si>
  <si>
    <t>978-957-658-345-2 ; 957-658-345-4</t>
  </si>
  <si>
    <t>978-957-658-365-0 ; 957-658-365-9</t>
  </si>
  <si>
    <t>978-957-658-367-4 ; 957-658-367-5</t>
  </si>
  <si>
    <t>978-957-658-378-0 ; 957-658-378-0</t>
  </si>
  <si>
    <t>978-957-658-388-9 ; 957-658-388-8</t>
  </si>
  <si>
    <t>978-957-658-395-7 ; 957-658-395-0</t>
  </si>
  <si>
    <t>978-957-658-421-3 ; 957-658-421-3</t>
  </si>
  <si>
    <t>978-957-658-432-9 ; 957-658-432-9</t>
  </si>
  <si>
    <t>978-957-658-470-1 ; 957-658-470-1</t>
  </si>
  <si>
    <t>978-957-8567-49-8 ; 957-8567-49-9</t>
  </si>
  <si>
    <t>978-957-8567-69-6 ; 957-8567-69-3</t>
  </si>
  <si>
    <t>978-957-9121-66-8 ; 957-9121-66-4</t>
  </si>
  <si>
    <t>978-986-134-360-0 ; 986-134-360-1</t>
  </si>
  <si>
    <t>978-986-134-363-1 ; 986-134-363-6</t>
  </si>
  <si>
    <t>978-986-136-553-4 ; 986-136-553-2</t>
  </si>
  <si>
    <t>978-986-136-558-9 ; 986-136-558-3</t>
  </si>
  <si>
    <t>978-986-136-559-6 ; 986-136-559-1</t>
  </si>
  <si>
    <t>978-986-137-298-3 ; 986-137-298-9</t>
  </si>
  <si>
    <t>978-986-137-302-7 ; 986-137-302-0</t>
  </si>
  <si>
    <t>978-986-137-306-5 ; 986-137-306-3</t>
  </si>
  <si>
    <t>978-986-175-566-3 ; 986-175-566-7</t>
  </si>
  <si>
    <t>978-986-175-569-4 ; 986-175-569-1</t>
  </si>
  <si>
    <t>978-986-175-570-0 ; 986-175-570-5</t>
  </si>
  <si>
    <t>978-986-361-682-5 ; 986-361-682-6</t>
  </si>
  <si>
    <t>978-986-361-783-9 ; 986-361-783-0</t>
  </si>
  <si>
    <t>978-986-361-799-0 ; 986-361-799-7</t>
  </si>
  <si>
    <t>978-986-489-380-5 ; 986-489-380-7</t>
  </si>
  <si>
    <t>978-986-489-409-3 ; 986-489-409-9</t>
  </si>
  <si>
    <t>978-986-5515-13-3 ; 986-5515-13-X</t>
  </si>
  <si>
    <t>978-986-5515-15-7 ; 986-5515-15-6</t>
  </si>
  <si>
    <t>978-986-5515-23-2 ; 986-5515-23-7</t>
  </si>
  <si>
    <t>978-957-13-8168-8 ; 957-13-8168-3</t>
  </si>
  <si>
    <t>978-957-13-8351-4 ; 957-13-8351-1</t>
  </si>
  <si>
    <t>978-957-13-8384-2 ; 957-13-8384-8</t>
  </si>
  <si>
    <t>978-957-658-316-2 ; 957-658-316-0</t>
  </si>
  <si>
    <t>978-957-658-343-8 ; 957-658-343-8</t>
  </si>
  <si>
    <t>978-986-361-935-2 ; 986-361-935-3</t>
  </si>
  <si>
    <t>978-986-137-297-6 ; 986-137-297-0</t>
  </si>
  <si>
    <t>978-957-658-253-0 ; 957-658-253-9</t>
  </si>
  <si>
    <t>978-957-658-306-3 ; 957-658-306-3</t>
  </si>
  <si>
    <t>978-986-136-557-2 ; 986-136-557-5</t>
  </si>
  <si>
    <t>978-986-361-933-8 ; 986-361-933-7</t>
  </si>
  <si>
    <t>978-986-5401-36-8 ; 986-5401-36-3</t>
  </si>
  <si>
    <t>978-957-13-8233-3 ; 957-13-8233-7</t>
  </si>
  <si>
    <t>978-957-13-8345-3 ; 957-13-8345-7</t>
  </si>
  <si>
    <t>978-957-658-278-3 ; 957-658-278-4</t>
  </si>
  <si>
    <t>978-957-658-310-0 ; 957-658-310-1</t>
  </si>
  <si>
    <t>978-957-658-321-6 ; 957-658-321-7</t>
  </si>
  <si>
    <t>978-957-658-327-8 ; 957-658-327-6</t>
  </si>
  <si>
    <t>978-957-658-360-5 ; 957-658-360-8</t>
  </si>
  <si>
    <t>978-957-658-393-3 ; 957-658-393-4</t>
  </si>
  <si>
    <t>978-957-658-449-7 ; 957-658-449-3</t>
  </si>
  <si>
    <t>978-986-133-716-6 ; 986-133-716-4</t>
  </si>
  <si>
    <t>978-986-133-723-4 ; 986-133-723-7</t>
  </si>
  <si>
    <t>978-986-137-301-0 ; 986-137-301-2</t>
  </si>
  <si>
    <t>978-986-137-304-1 ; 986-137-304-7</t>
  </si>
  <si>
    <t>978-986-361-867-6 ; 986-361-867-5</t>
  </si>
  <si>
    <t>978-986-361-877-5 ; 986-361-877-2</t>
  </si>
  <si>
    <t>978-986-361-894-2 ; 986-361-894-2</t>
  </si>
  <si>
    <t>978-986-361-902-4 ; 986-361-902-7</t>
  </si>
  <si>
    <t>978-986-361-912-3 ; 986-361-912-4</t>
  </si>
  <si>
    <t>978-986-361-928-4 ; 986-361-928-0</t>
  </si>
  <si>
    <t>978-986-361-932-1 ; 986-361-932-9</t>
  </si>
  <si>
    <t>978-986-489-393-5 ; 986-489-393-9</t>
  </si>
  <si>
    <t>978-986-5401-19-1 ; 986-5401-19-3</t>
  </si>
  <si>
    <t>978-986-5515-06-5 ; 986-5515-06-7</t>
  </si>
  <si>
    <t>978-957-13-8250-0 ; 957-13-8250-7</t>
  </si>
  <si>
    <t>978-957-13-8261-6 ; 957-13-8261-2</t>
  </si>
  <si>
    <t>978-957-13-8362-0 ; 957-13-8362-7</t>
  </si>
  <si>
    <t>978-957-13-8442-9 ; 957-13-8442-9</t>
  </si>
  <si>
    <t>978-957-658-423-7 ; 957-658-423-X</t>
  </si>
  <si>
    <t>978-957-9072-59-5 ; 957-9072-59-0</t>
  </si>
  <si>
    <t>978-957-9072-65-6 ; 957-9072-65-5</t>
  </si>
  <si>
    <t>978-957-9072-71-7 ; 957-9072-71-X</t>
  </si>
  <si>
    <t>978-957-9072-72-4 ; 957-9072-72-8</t>
  </si>
  <si>
    <t>978-957-9072-73-1 ; 957-9072-73-6</t>
  </si>
  <si>
    <t>978-957-9072-74-8 ; 957-9072-74-4</t>
  </si>
  <si>
    <t>978-986-489-388-1 ; 986-489-388-2</t>
  </si>
  <si>
    <t>978-986-489-406-2 ; 986-489-406-4</t>
  </si>
  <si>
    <t>978-986-489-412-3 ; 986-489-412-9</t>
  </si>
  <si>
    <t>978-1-63032-978-5 ; 1-63032-978-9</t>
  </si>
  <si>
    <t>978-7-310-05119-9 ; 7-310-05119-X</t>
  </si>
  <si>
    <t>978-7-5161-8308-3 ; 7-5161-8308-3</t>
  </si>
  <si>
    <t>978-957-05-3077-3 ; 957-05-3077-4</t>
  </si>
  <si>
    <t>978-957-05-3250-0 ; 957-05-3250-5</t>
  </si>
  <si>
    <t>978-957-05-3252-4 ; 957-05-3252-1</t>
  </si>
  <si>
    <t>978-957-05-3254-8 ; 957-05-3254-8</t>
  </si>
  <si>
    <t>978-957-05-3259-3 ; 957-05-3259-9</t>
  </si>
  <si>
    <t>978-957-05-3265-4 ; 957-05-3265-3</t>
  </si>
  <si>
    <t>978-957-05-3266-1 ; 957-05-3266-1</t>
  </si>
  <si>
    <t>978-957-05-3271-5 ; 957-05-3271-8</t>
  </si>
  <si>
    <t>978-957-05-3279-1 ; 957-05-3279-3</t>
  </si>
  <si>
    <t>978-957-05-3288-3 ; 957-05-3288-2</t>
  </si>
  <si>
    <t>978-957-05-3296-8 ; 957-05-3296-3</t>
  </si>
  <si>
    <t>978-957-05-3299-9 ; 957-05-3299-8</t>
  </si>
  <si>
    <t>978-957-05-3301-9 ; 957-05-3301-3</t>
  </si>
  <si>
    <t>978-957-15-1704-9 ; 957-15-1704-6</t>
  </si>
  <si>
    <t>978-986-266-208-3 ; 986-266-208-5</t>
  </si>
  <si>
    <t>978-957-8595-94-1 ; 957-8595-94-8 ; 978-957-43-2528-3 ; 957-43-2528-8</t>
  </si>
  <si>
    <t>978-957-8595-96-5 ; 957-8595-96-4 ; 978-957-43-2573-3 ; 957-43-2573-3</t>
  </si>
  <si>
    <t>978-957-511-092-5 ; 957-511-092-7</t>
  </si>
  <si>
    <t>978-957-511-118-2 ; 957-511-118-4</t>
  </si>
  <si>
    <t>978-957-511-249-3 ; 957-511-249-0</t>
  </si>
  <si>
    <t>978-957-511-301-8 ; 957-511-301-2</t>
  </si>
  <si>
    <t>978-957-511-340-7 ; 957-511-340-3</t>
  </si>
  <si>
    <t>978-957-511-343-8 ; 957-511-343-8</t>
  </si>
  <si>
    <t>978-957-511-385-8 ; 957-511-385-3</t>
  </si>
  <si>
    <t>978-957-511-411-4 ; 957-511-411-6</t>
  </si>
  <si>
    <t>978-957-511-432-9 ; 957-511-432-9</t>
  </si>
  <si>
    <t>978-957-511-441-1 ; 957-511-441-8</t>
  </si>
  <si>
    <t>978-957-511-445-9 ; 957-511-445-0</t>
  </si>
  <si>
    <t>978-957-607-614-5 ; 957-607-614-5</t>
  </si>
  <si>
    <t>978-957-711-182-1 ; 957-711-182-3</t>
  </si>
  <si>
    <t>978-957-711-197-5 ; 957-711-197-1</t>
  </si>
  <si>
    <t>978-957-801-769-6 ; 957-801-769-3</t>
  </si>
  <si>
    <t>978-957-8614-34-5 ; 957-8614-34-9</t>
  </si>
  <si>
    <t>978-957-8614-40-6 ; 957-8614-40-3</t>
  </si>
  <si>
    <t>978-957-8614-41-3 ; 957-8614-41-1</t>
  </si>
  <si>
    <t>978-957-8654-88-4 ; 957-8654-88-X</t>
  </si>
  <si>
    <t>978-957-8784-74-1 ; 957-8784-74-0</t>
  </si>
  <si>
    <t>978-957-8924-15-4 ; 957-8924-15-1</t>
  </si>
  <si>
    <t>978-957-8924-64-2 ; 957-8924-64-X</t>
  </si>
  <si>
    <t>978-957-9094-93-1 ; 957-9094-93-4</t>
  </si>
  <si>
    <t>978-962-04-3992-6 ; 962-04-3992-9</t>
  </si>
  <si>
    <t>978-962-04-4421-0 ; 962-04-4421-3</t>
  </si>
  <si>
    <t>978-962-04-4485-2 ; 962-04-4485-X</t>
  </si>
  <si>
    <t>978-962-04-4491-3 ; 962-04-4491-4</t>
  </si>
  <si>
    <t>978-962-14-7214-4 ; 962-14-7214-8</t>
  </si>
  <si>
    <t>978-962-937-211-8 ; 962-937-211-8</t>
  </si>
  <si>
    <t>978-986-191-616-3 ; 986-191-616-4</t>
  </si>
  <si>
    <t>978-986-191-620-0 ; 986-191-620-2</t>
  </si>
  <si>
    <t>978-986-191-696-5 ; 986-191-696-2</t>
  </si>
  <si>
    <t>978-986-191-706-1 ; 986-191-706-3</t>
  </si>
  <si>
    <t>978-986-248-889-8 ; 986-248-889-1</t>
  </si>
  <si>
    <t>978-986-248-922-2 ; 986-248-922-7</t>
  </si>
  <si>
    <t>978-986-266-207-6 ; 986-266-207-7</t>
  </si>
  <si>
    <t>978-986-266-211-3 ; 986-266-211-5</t>
  </si>
  <si>
    <t>978-986-294-227-7 ; 986-294-227-4</t>
  </si>
  <si>
    <t>978-986-320-924-9 ; 986-320-924-4</t>
  </si>
  <si>
    <t>978-986-326-778-2 ; 986-326-778-3</t>
  </si>
  <si>
    <t>978-986-326-828-4 ; 986-326-828-3</t>
  </si>
  <si>
    <t>978-986-326-876-5 ; 986-326-876-3</t>
  </si>
  <si>
    <t>978-986-397-047-7 ; 986-397-047-6</t>
  </si>
  <si>
    <t>978-986-405-022-2 ; 986-405-022-2</t>
  </si>
  <si>
    <t>978-986-405-064-2 ; 986-405-064-8</t>
  </si>
  <si>
    <t>978-986-445-403-7 ; 986-445-403-X</t>
  </si>
  <si>
    <t>978-986-445-426-6 ; 986-445-426-9</t>
  </si>
  <si>
    <t>978-986-445-427-3 ; 986-445-427-7</t>
  </si>
  <si>
    <t>978-986-449-089-9 ; 986-449-089-3</t>
  </si>
  <si>
    <t>978-986-449-211-4 ; 986-449-211-X</t>
  </si>
  <si>
    <t>978-986-449-212-1 ; 986-449-212-8</t>
  </si>
  <si>
    <t>978-986-478-164-5 ; 986-478-164-2</t>
  </si>
  <si>
    <t>978-986-478-167-6 ; 986-478-167-7</t>
  </si>
  <si>
    <t>978-986-478-205-5 ; 986-478-205-3</t>
  </si>
  <si>
    <t>978-986-478-236-9 ; 986-478-236-3</t>
  </si>
  <si>
    <t>978-986-479-763-9 ; 986-479-763-8</t>
  </si>
  <si>
    <t>978-986-479-908-4 ; 986-479-908-8</t>
  </si>
  <si>
    <t>978-986-479-985-5 ; 986-479-985-1</t>
  </si>
  <si>
    <t>978-986-481-766-5 ; 986-481-766-3</t>
  </si>
  <si>
    <t>978-986-496-550-2 ; 986-496-550-6</t>
  </si>
  <si>
    <t>978-986-508-003-7 ; 986-508-003-6</t>
  </si>
  <si>
    <t>978-986-508-009-9 ; 986-508-009-5</t>
  </si>
  <si>
    <t>978-986-508-022-8 ; 986-508-022-2</t>
  </si>
  <si>
    <t>978-986-508-049-5 ; 986-508-049-4</t>
  </si>
  <si>
    <t>978-986-525-014-0 ; 986-525-014-4</t>
  </si>
  <si>
    <t>978-986-5444-90-7 ; 986-5444-90-9</t>
  </si>
  <si>
    <t>978-986-5504-16-8 ; 986-5504-16-2</t>
  </si>
  <si>
    <t>978-986-5535-13-1 ; 986-5535-13-0</t>
  </si>
  <si>
    <t>978-986-5535-67-4 ; 986-5535-67-X</t>
  </si>
  <si>
    <t>978-986-5540-17-3 ; 986-5540-17-7</t>
  </si>
  <si>
    <t>978-986-5559-40-3 ; 986-5559-40-4</t>
  </si>
  <si>
    <t>978-986-5624-59-0 ; 986-5624-59-1</t>
  </si>
  <si>
    <t>978-986-5681-70-8 ; 986-5681-70-6</t>
  </si>
  <si>
    <t>978-986-5682-97-2 ; 986-5682-97-4</t>
  </si>
  <si>
    <t>978-986-6451-60-7 ; 986-6451-60-7</t>
  </si>
  <si>
    <t>978-986-7645-97-5 ; 986-7645-97-9</t>
  </si>
  <si>
    <t>978-986-87481-9-4 ; 986-87481-9-4</t>
  </si>
  <si>
    <t>978-986-90518-4-2 ; 986-90518-4-7</t>
  </si>
  <si>
    <t>978-986-91323-0-5 ; 986-91323-0-8</t>
  </si>
  <si>
    <t>978-986-5512-29-3 ; 986-5512-29-7 ; 978-986-94064-1-3 ; 986-94064-1-6</t>
  </si>
  <si>
    <t>978-986-94231-5-1 ; 986-94231-5-9</t>
  </si>
  <si>
    <t>978-986-95367-6-9 ; 986-95367-6-X</t>
  </si>
  <si>
    <t>978-986-96569-6-2 ; 986-96569-6-X</t>
  </si>
  <si>
    <t>978-986-96569-8-6 ; 986-96569-8-6</t>
  </si>
  <si>
    <t>978-986-96673-3-3 ; 986-96673-3-3</t>
  </si>
  <si>
    <t>978-986-97036-9-7 ; 986-97036-9-0</t>
  </si>
  <si>
    <t>978-986-97377-2-2 ; 986-97377-2-2</t>
  </si>
  <si>
    <t>978-986-97800-0-1 ; 986-97800-0-8</t>
  </si>
  <si>
    <t>978-986-98264-5-7 ; 986-98264-5-8</t>
  </si>
  <si>
    <t>978-986-98273-8-6 ; 986-98273-8-1</t>
  </si>
  <si>
    <t>978-986-98359-2-3 ; 986-98359-2-9</t>
  </si>
  <si>
    <t>978-986-98566-2-1 ; 986-98566-2-4</t>
  </si>
  <si>
    <t>978-986-98566-9-0 ; 986-98566-9-1</t>
  </si>
  <si>
    <t>978-986-98915-5-4 ; 986-98915-5-1</t>
  </si>
  <si>
    <t>978-986-99229-8-2 ; 986-99229-8-8</t>
  </si>
  <si>
    <t>978-986-99281-0-6 ; 986-99281-0-2</t>
  </si>
  <si>
    <t>978-986-99347-1-8 ; 986-99347-1-4</t>
  </si>
  <si>
    <t>978-986-99347-3-2 ; 986-99347-3-0</t>
  </si>
  <si>
    <t>978-986-99368-1-1 ; 986-99368-1-4</t>
  </si>
  <si>
    <t>978-986-99400-2-3 ; 986-99400-2-1</t>
  </si>
  <si>
    <t>978-986-99827-1-9 ; 986-99827-1-9</t>
  </si>
  <si>
    <t>978-988-8526-26-0 ; 988-8526-26-X</t>
  </si>
  <si>
    <t xml:space="preserve"> </t>
  </si>
  <si>
    <t>978-957-711-068-8 ; 957-711-068-1</t>
  </si>
  <si>
    <t>978-957-711-114-2 ; 957-711-114-9</t>
  </si>
  <si>
    <t>978-957-878-455-0 ; 957-8784-55-4</t>
  </si>
  <si>
    <t>978-986-5506-33-9 ; 986-5506-33-5</t>
  </si>
  <si>
    <t>978-957-05-3263-0 ; 957-05-3263-7</t>
  </si>
  <si>
    <t>978-957-05-3282-1 ; 957-05-3282-3</t>
  </si>
  <si>
    <t>978-957-05-3289-0 ; 957-05-3289-0</t>
  </si>
  <si>
    <t>978-957-05-3293-7 ; 957-05-3293-9</t>
  </si>
  <si>
    <t>978-957-490-041-1 ; 957-490-041-X</t>
  </si>
  <si>
    <t>978-957-711-191-3 ; 957-711-191-2</t>
  </si>
  <si>
    <t>978-957-743-138-7 ; 957-743-138-0</t>
  </si>
  <si>
    <t>978-957-9094-92-4 ; 957-9094-92-6</t>
  </si>
  <si>
    <t>978-962-04-4577-4 ; 962-04-4577-5</t>
  </si>
  <si>
    <t>978-962-04-4619-1 ; 962-04-4619-4</t>
  </si>
  <si>
    <t>978-962-07-7199-6 ; 962-07-7199-0 ; 978-962-07-0436-9 ; 962-07-0436-3</t>
  </si>
  <si>
    <t>978-986-294-031-0 ; 986-294-031-X</t>
  </si>
  <si>
    <t>978-986-294-085-3 ; 986-294-085-9</t>
  </si>
  <si>
    <t>978-986-302-527-6 ; 986-302-527-5</t>
  </si>
  <si>
    <t>978-986-358-925-9 ; 986-358-925-X</t>
  </si>
  <si>
    <t>978-986-358-994-5 ; 986-358-994-2</t>
  </si>
  <si>
    <t>978-986-359-576-2 ; 986-359-576-4</t>
  </si>
  <si>
    <t>978-986-359-738-4 ; 986-359-738-4</t>
  </si>
  <si>
    <t>978-986-366-789-6 ; 986-366-789-7</t>
  </si>
  <si>
    <t>978-986-387-233-7 ; 986-387-233-4</t>
  </si>
  <si>
    <t>978-986-387-247-4 ; 986-387-247-4</t>
  </si>
  <si>
    <t>978-986-387-264-1 ; 986-387-264-4</t>
  </si>
  <si>
    <t>978-986-387-303-7 ; 986-387-303-9</t>
  </si>
  <si>
    <t>978-986-387-311-2 ; 986-387-311-X</t>
  </si>
  <si>
    <t>978-986-401-400-2 ; 986-401-400-5</t>
  </si>
  <si>
    <t>978-986-401-419-4 ; 986-401-419-6</t>
  </si>
  <si>
    <t>978-986-401-441-5 ; 986-401-441-2</t>
  </si>
  <si>
    <t>978-986-445-198-2 ; 986-445-198-7</t>
  </si>
  <si>
    <t>978-986-445-212-5 ; 986-445-212-6</t>
  </si>
  <si>
    <t>978-986-445-230-9 ; 986-445-230-4</t>
  </si>
  <si>
    <t>978-986-445-361-0 ; 986-445-361-0</t>
  </si>
  <si>
    <t>978-986-445-372-6 ; 986-445-372-6</t>
  </si>
  <si>
    <t>978-986-445-374-0 ; 986-445-374-2</t>
  </si>
  <si>
    <t>978-986-445-389-4 ; 986-445-389-0</t>
  </si>
  <si>
    <t>978-986-445-394-8 ; 986-445-394-7</t>
  </si>
  <si>
    <t>978-986-445-409-9 ; 986-445-409-9</t>
  </si>
  <si>
    <t>978-986-445-414-3 ; 986-445-414-5</t>
  </si>
  <si>
    <t>978-986-445-418-1 ; 986-445-418-8</t>
  </si>
  <si>
    <t>978-986-445-425-9 ; 986-445-425-0</t>
  </si>
  <si>
    <t>978-986-445-428-0 ; 986-445-428-5</t>
  </si>
  <si>
    <t>978-986-450-016-1 ; 986-450-016-3</t>
  </si>
  <si>
    <t>978-986-450-020-8 ; 986-450-020-1</t>
  </si>
  <si>
    <t>978-986-450-090-1 ; 986-450-090-2</t>
  </si>
  <si>
    <t>978-986-450-098-7 ; 986-450-098-8</t>
  </si>
  <si>
    <t>978-986-450-103-8 ; 986-450-103-8</t>
  </si>
  <si>
    <t>978-986-450-125-0 ; 986-450-125-9</t>
  </si>
  <si>
    <t>978-986-450-134-2 ; 986-450-134-8</t>
  </si>
  <si>
    <t>978-986-450-136-6 ; 986-450-136-4</t>
  </si>
  <si>
    <t>978-986-450-143-4 ; 986-450-143-7</t>
  </si>
  <si>
    <t>978-986-450-144-1 ; 986-450-144-5</t>
  </si>
  <si>
    <t>978-986-450-158-8 ; 986-450-158-5</t>
  </si>
  <si>
    <t>978-986-450-181-6 ; 986-450-181-X</t>
  </si>
  <si>
    <t>978-986-450-198-4 ; 986-450-198-4</t>
  </si>
  <si>
    <t>978-986-450-205-9 ; 986-450-205-0</t>
  </si>
  <si>
    <t>978-986-450-211-0 ; 986-450-211-5</t>
  </si>
  <si>
    <t>978-986-450-220-2 ; 986-450-220-4</t>
  </si>
  <si>
    <t>978-986-450-221-9 ; 986-450-221-2</t>
  </si>
  <si>
    <t>978-986-478-054-9 ; 986-478-054-9</t>
  </si>
  <si>
    <t>978-986-478-162-1 ; 986-478-162-6</t>
  </si>
  <si>
    <t>978-986-478-165-2 ; 986-478-165-0</t>
  </si>
  <si>
    <t>978-986-478-170-6 ; 986-478-170-7</t>
  </si>
  <si>
    <t>978-986-478-171-3 ; 986-478-171-5</t>
  </si>
  <si>
    <t>978-986-478-173-7 ; 986-478-173-1</t>
  </si>
  <si>
    <t>978-986-478-176-8 ; 986-478-176-6</t>
  </si>
  <si>
    <t>978-986-478-178-2 ; 986-478-178-2</t>
  </si>
  <si>
    <t>978-986-478-179-9 ; 986-478-179-0</t>
  </si>
  <si>
    <t>978-986-478-180-5 ; 986-478-180-4</t>
  </si>
  <si>
    <t>978-986-478-183-6 ; 986-478-183-9</t>
  </si>
  <si>
    <t>978-986-478-191-1 ; 986-478-191-X</t>
  </si>
  <si>
    <t>978-986-478-193-5 ; 986-478-193-6</t>
  </si>
  <si>
    <t>978-986-478-194-2 ; 986-478-194-4</t>
  </si>
  <si>
    <t>978-986-478-195-9 ; 986-478-195-2</t>
  </si>
  <si>
    <t>978-986-478-196-6 ; 986-478-196-0</t>
  </si>
  <si>
    <t>978-986-478-203-1 ; 986-478-203-7</t>
  </si>
  <si>
    <t>978-986-478-208-6 ; 986-478-208-8</t>
  </si>
  <si>
    <t>978-986-478-218-5 ; 986-478-218-5</t>
  </si>
  <si>
    <t>978-986-478-227-7 ; 986-478-227-4</t>
  </si>
  <si>
    <t>978-986-478-241-3 ; 986-478-241-X</t>
  </si>
  <si>
    <t>978-986-478-242-0 ; 986-478-242-8</t>
  </si>
  <si>
    <t>978-986-478-260-4 ; 986-478-260-6</t>
  </si>
  <si>
    <t>978-986-478-261-1 ; 986-478-261-4</t>
  </si>
  <si>
    <t>978-986-478-262-8 ; 986-478-262-2</t>
  </si>
  <si>
    <t>978-986-516-416-4 ; 986-516-416-7</t>
  </si>
  <si>
    <t>978-986-5511-00-5 ; 986-5511-00-2</t>
  </si>
  <si>
    <t>978-986-5559-11-3 ; 986-5559-11-0</t>
  </si>
  <si>
    <t>978-986-5559-45-8 ; 986-5559-45-5</t>
  </si>
  <si>
    <t>978-986-6992-41-4 ; 986-6992-41-1</t>
  </si>
  <si>
    <t>978-986-6992-48-3 ; 986-6992-48-9</t>
  </si>
  <si>
    <t>978-986-6992-49-0 ; 986-6992-49-7</t>
  </si>
  <si>
    <t>978-986-6992-51-3 ; 986-6992-51-9</t>
  </si>
  <si>
    <t>978-986-6992-53-7 ; 986-6992-53-5</t>
  </si>
  <si>
    <t>978-986-6992-57-5 ; 986-6992-57-8</t>
  </si>
  <si>
    <t>978-986-6992-61-2 ; 986-6992-61-6</t>
  </si>
  <si>
    <t>978-986-7645-88-3 ; 986-7645-88-X</t>
  </si>
  <si>
    <t>978-986-97951-2-8 ; 986-97951-2-9</t>
  </si>
  <si>
    <t>978-986-98170-4-2 ; 986-98170-4-1</t>
  </si>
  <si>
    <t>978-986-99661-1-5 ; 986-99661-1-X</t>
  </si>
  <si>
    <t>978-986-99661-2-2 ; 986-99661-2-8</t>
  </si>
  <si>
    <t>978-988-8512-80-5 ; 988-8512-80-3</t>
  </si>
  <si>
    <t>978-986-471-290-8 ; 986-471-290-X</t>
  </si>
  <si>
    <t>978-986-5506-16-2 ; 986-5506-16-5</t>
  </si>
  <si>
    <t>978-986-5506-28-5 ; 986-5506-28-9</t>
  </si>
  <si>
    <t>978-986-550-627-8 ; 986-5506-27-0</t>
  </si>
  <si>
    <t>978-986-5506-21-6 ; 986-5506-21-1</t>
  </si>
  <si>
    <t>978-986-5506-23-0 ; 986-5506-23-8</t>
  </si>
  <si>
    <t>978-986-5506-38-4 ; 986-5506-38-6</t>
  </si>
  <si>
    <t>978-957-2077-67-2 ; 957-2077-67-8</t>
  </si>
  <si>
    <t>978-957-43-8390-0 ; 957-43-8390-3</t>
  </si>
  <si>
    <t>978-957-696-784-9 ; 957-696-784-8</t>
  </si>
  <si>
    <t>978-957-8683-58-7 ; 957-8683-58-8</t>
  </si>
  <si>
    <t>978-957-9054-68-3 ; 957-9054-68-1</t>
  </si>
  <si>
    <t>978-957-9094-90-0 ; 957-9094-90-X</t>
  </si>
  <si>
    <t>978-962-04-4522-4 ; 962-04-4522-8</t>
  </si>
  <si>
    <t>978-962-14-7157-4 ; 962-14-7157-5</t>
  </si>
  <si>
    <t>978-962-14-7172-7 ; 962-14-7172-9</t>
  </si>
  <si>
    <t>978-986-248-316-9 ; 986-248-316-4</t>
  </si>
  <si>
    <t>978-986-248-921-5 ; 986-248-921-9</t>
  </si>
  <si>
    <t>978-986-248-929-1 ; 986-248-929-4</t>
  </si>
  <si>
    <t>978-986-343-062-9 ; 986-343-062-5</t>
  </si>
  <si>
    <t>978-986-361-244-5 ; 986-361-244-8</t>
  </si>
  <si>
    <t>978-986-371-239-8 ; 986-371-239-6</t>
  </si>
  <si>
    <t>978-986-384-407-5 ; 986-384-407-1</t>
  </si>
  <si>
    <t>978-986-384-408-2 ; 986-384-408-X</t>
  </si>
  <si>
    <t>978-986-401-390-6 ; 986-401-390-4</t>
  </si>
  <si>
    <t>978-986-445-431-0 ; 986-445-431-5</t>
  </si>
  <si>
    <t>978-986-445-434-1 ; 986-445-434-X</t>
  </si>
  <si>
    <t>978-986-5504-05-2 ; 986-5504-05-7</t>
  </si>
  <si>
    <t>978-986-5559-56-4 ; 986-5559-56-0</t>
  </si>
  <si>
    <t>978-986-5834-89-0 ; 986-5834-89-8</t>
  </si>
  <si>
    <t>978-986-93840-4-9 ; 986-93840-4-8</t>
  </si>
  <si>
    <t>978-986-93870-5-7 ; 986-93870-5-5</t>
  </si>
  <si>
    <t>978-986-95290-5-1 ; 986-95290-5-4</t>
  </si>
  <si>
    <t>978-986-95683-0-2 ; 986-95683-0-0</t>
  </si>
  <si>
    <t>978-986-95859-5-8 ; 986-95859-5-7</t>
  </si>
  <si>
    <t>978-986-96242-6-8 ; 986-96242-6-X</t>
  </si>
  <si>
    <t>978-986-96624-7-5 ; 986-96624-7-1</t>
  </si>
  <si>
    <t>978-986-98303-2-4 ; 986-98303-2-3</t>
  </si>
  <si>
    <t>978-986-98687-3-0 ; 986-98687-3-8</t>
  </si>
  <si>
    <t>978-986-99078-0-4 ; 986-99078-0-6</t>
  </si>
  <si>
    <t>978-986-99078-1-1 ; 986-99078-1-4</t>
  </si>
  <si>
    <t>978-986-99109-1-0 ; 986-99109-1-2</t>
  </si>
  <si>
    <t>978-986-99225-5-5 ; 986-99225-5-4</t>
  </si>
  <si>
    <t>978-957-533-186-3 ; 957-533-186-9</t>
  </si>
  <si>
    <t>978-957-533-187-0 ; 957-533-187-7</t>
  </si>
  <si>
    <t>978-957-8904-14-9 ; 957-8904-14-2</t>
  </si>
  <si>
    <t>978-986-345-760-2 ; 986-345-760-4</t>
  </si>
  <si>
    <t>978-986-345-771-8 ; 986-345-771-X</t>
  </si>
  <si>
    <t>978-986-345-796-1 ; 986-345-796-5</t>
  </si>
  <si>
    <t>978-986-345-885-2 ; 986-345-885-6</t>
  </si>
  <si>
    <t>978-986-345-938-5 ; 986-345-938-0</t>
  </si>
  <si>
    <t>978-986-497-775-8 ; 986-497-775-X</t>
  </si>
  <si>
    <t>978-986-520-011-4 ; 986-520-011-2</t>
  </si>
  <si>
    <t>978-986-520-012-1 ; 986-520-012-0</t>
  </si>
  <si>
    <t>978-986-520-017-6 ; 986-520-017-1</t>
  </si>
  <si>
    <t>978-986-520-018-3 ; 986-520-018-X</t>
  </si>
  <si>
    <t>978-986-520-025-1 ; 986-520-025-2</t>
  </si>
  <si>
    <t>978-986-520-029-9 ; 986-520-029-5</t>
  </si>
  <si>
    <t>978-986-520-032-9 ; 986-520-032-5</t>
  </si>
  <si>
    <t>978-986-520-034-3 ; 986-520-034-1</t>
  </si>
  <si>
    <t>978-986-520-044-2 ; 986-520-044-9</t>
  </si>
  <si>
    <t>978-986-520-046-6 ; 986-520-046-5</t>
  </si>
  <si>
    <t>978-986-520-047-3 ; 986-520-047-3</t>
  </si>
  <si>
    <t>978-986-520-058-9 ; 986-520-058-9</t>
  </si>
  <si>
    <t>978-986-520-069-5 ; 986-520-069-4</t>
  </si>
  <si>
    <t>978-986-520-070-1 ; 986-520-070-8</t>
  </si>
  <si>
    <t>978-986-520-071-8 ; 986-520-071-6</t>
  </si>
  <si>
    <t>978-986-520-085-5 ; 986-520-085-6</t>
  </si>
  <si>
    <t>978-986-520-133-3 ; 986-520-133-X</t>
  </si>
  <si>
    <t>978-957-05-3285-2 ; 957-05-3285-8</t>
  </si>
  <si>
    <t>978-957-05-3297-5 ; 957-05-3297-1</t>
  </si>
  <si>
    <t>978-957-727-588-2 ; 957-727-588-5</t>
  </si>
  <si>
    <t>978-957-8614-38-3 ; 957-8614-38-1</t>
  </si>
  <si>
    <t>978-957-8924-35-2 ; 957-8924-35-6</t>
  </si>
  <si>
    <t>978-957-9054-59-1 ; 957-9054-59-2</t>
  </si>
  <si>
    <t>978-957-9054-76-8 ; 957-9054-76-2</t>
  </si>
  <si>
    <t>978-957-9094-58-0 ; 957-9094-58-6</t>
  </si>
  <si>
    <t>978-957-9094-62-7 ; 957-9094-62-4</t>
  </si>
  <si>
    <t>978-957-9094-76-4 ; 957-9094-76-4</t>
  </si>
  <si>
    <t>978-957-9094-88-7 ; 957-9094-88-8</t>
  </si>
  <si>
    <t>978-957-9094-91-7 ; 957-9094-91-8</t>
  </si>
  <si>
    <t>978-957-9094-95-5 ; 957-9094-95-0</t>
  </si>
  <si>
    <t>978-957-9528-82-5 ; 957-9528-82-9</t>
  </si>
  <si>
    <t>978-986-225-368-7 ; 986-225-368-1</t>
  </si>
  <si>
    <t>978-986-248-907-9 ; 986-248-907-3</t>
  </si>
  <si>
    <t>978-986-248-918-5 ; 986-248-918-9</t>
  </si>
  <si>
    <t>978-986-248-935-2 ; 986-248-935-9</t>
  </si>
  <si>
    <t>978-986-316-702-0 ; 986-316-702-9</t>
  </si>
  <si>
    <t>978-986-326-864-2 ; 986-326-864-X</t>
  </si>
  <si>
    <t>978-986-405-057-4 ; 986-405-057-5</t>
  </si>
  <si>
    <t>978-986-478-228-4 ; 986-478-228-2</t>
  </si>
  <si>
    <t>978-986-94496-4-9 ; 986-94496-4-6</t>
  </si>
  <si>
    <t>978-986-95568-4-2 ; 986-95568-4-1 ; 978-986-95568-0-4 ; 986-95568-0-9</t>
  </si>
  <si>
    <t>978-986-97185-2-3 ; 986-97185-2-3 ; 978-986-97185-4-7 ; 986-97185-4-X</t>
  </si>
  <si>
    <t>978-986-97207-3-1 ; 986-97207-3-0</t>
  </si>
  <si>
    <t>978-986-98476-9-8 ; 986-98476-9-2</t>
  </si>
  <si>
    <t>978-986-99265-6-0 ; 986-99265-6-8</t>
  </si>
  <si>
    <t>978-986-99368-2-8 ; 986-99368-2-2</t>
  </si>
  <si>
    <t>978-957-05-3273-9 ; 957-05-3273-4</t>
  </si>
  <si>
    <t>978-957-05-3276-0 ; 957-05-3276-9</t>
  </si>
  <si>
    <t>978-957-05-3280-7 ; 957-05-3280-7</t>
  </si>
  <si>
    <t>978-957-13-5999-1 ; 957-13-5999-8</t>
  </si>
  <si>
    <t>978-957-13-6814-6 ; 957-13-6814-8</t>
  </si>
  <si>
    <t>978-957-556-888-7 ; 957-556-888-5</t>
  </si>
  <si>
    <t>978-957-693-932-7 ; 957-693-932-1</t>
  </si>
  <si>
    <t>978-957-748-567-0 ; 957-748-567-7</t>
  </si>
  <si>
    <t>978-962-04-4113-4 ; 962-04-4113-3</t>
  </si>
  <si>
    <t>978-962-07-7264-1 ; 962-07-7264-4 ; 978-962-07-5776-1 ; 962-07-5776-9</t>
  </si>
  <si>
    <t>978-962-14-6430-9 ; 962-14-6430-7</t>
  </si>
  <si>
    <t>978-981-4749-88-6 ; 981-4749-88-5</t>
  </si>
  <si>
    <t>978-986-191-590-6 ; 986-191-590-7</t>
  </si>
  <si>
    <t>978-986-381-217-3 ; 986-381-217-X</t>
  </si>
  <si>
    <t>978-986-401-333-3 ; 986-401-333-5</t>
  </si>
  <si>
    <t>978-986-401-383-8 ; 986-401-383-1</t>
  </si>
  <si>
    <t>978-986-453-110-3 ; 986-453-110-7</t>
  </si>
  <si>
    <t>978-986-453-117-2 ; 986-453-117-4</t>
  </si>
  <si>
    <t>978-986-453-120-2 ; 986-453-120-4</t>
  </si>
  <si>
    <t>978-986-453-123-3 ; 986-453-123-9</t>
  </si>
  <si>
    <t>978-986-516-095-1 ; 986-516-095-1</t>
  </si>
  <si>
    <t>978-986-516-096-8 ; 986-516-096-X</t>
  </si>
  <si>
    <t>978-986-516-104-0 ; 986-516-104-4</t>
  </si>
  <si>
    <t>978-986-5511-21-0 ; 986-5511-21-5</t>
  </si>
  <si>
    <t>978-986-5535-07-0 ; 986-5535-07-6</t>
  </si>
  <si>
    <t>978-986-5535-08-7 ; 986-5535-08-4</t>
  </si>
  <si>
    <t>978-986-5535-09-4 ; 986-5535-09-2</t>
  </si>
  <si>
    <t>978-986-5535-10-0 ; 986-5535-10-6</t>
  </si>
  <si>
    <t>978-986-5535-11-7 ; 986-5535-11-4</t>
  </si>
  <si>
    <t>978-986-5559-53-3 ; 986-5559-53-6</t>
  </si>
  <si>
    <t>978-986-6659-66-9 ; 986-6659-66-6</t>
  </si>
  <si>
    <t>978-986-91863-9-1 ; 986-91863-9-4</t>
  </si>
  <si>
    <t>978-986-92343-9-9 ; 986-92343-9-9</t>
  </si>
  <si>
    <t>978-986-92921-6-0 ; 986-92921-6-X</t>
  </si>
  <si>
    <t>978-986-94772-6-0 ; 986-94772-6-7</t>
  </si>
  <si>
    <t>978-986-95332-9-4 ; 986-95332-9-9</t>
  </si>
  <si>
    <t>978-986-98221-6-9 ; 986-98221-6-9</t>
  </si>
  <si>
    <t>978-986-98540-0-9 ; 986-98540-0-1</t>
  </si>
  <si>
    <t>978-986-98540-1-6 ; 986-98540-1-X</t>
  </si>
  <si>
    <t>978-986-98541-2-2 ; 986-98541-2-5</t>
  </si>
  <si>
    <t>978-986-98905-9-5 ; 986-98905-9-8</t>
  </si>
  <si>
    <t>978-988-78016-5-8 ; 988-78016-5-8</t>
  </si>
  <si>
    <t>978-988-8572-68-7 ; 988-8572-68-7</t>
  </si>
  <si>
    <t>978-957-711-126-5 ; 957-711-126-2</t>
  </si>
  <si>
    <t>978-986-320-264-6 ; 986-320-264-9</t>
  </si>
  <si>
    <t>978-957-541-922-6 ; 957-541-922-7</t>
  </si>
  <si>
    <t>978-957-43-3858-0 ; 957-43-3858-4</t>
  </si>
  <si>
    <t>978-957-43-5559-4 ; 957-43-5559-4</t>
  </si>
  <si>
    <t>978-957-495-425-4 ; 957-495-425-0</t>
  </si>
  <si>
    <t>978-957-511-200-4 ; 957-511-200-8</t>
  </si>
  <si>
    <t>978-957-511-201-1 ; 957-511-201-6</t>
  </si>
  <si>
    <t>978-957-511-202-8 ; 957-511-202-4</t>
  </si>
  <si>
    <t>978-957-729-964-2 ; 957-729-964-4</t>
  </si>
  <si>
    <t>978-957-8654-97-6 ; 957-8654-97-9</t>
  </si>
  <si>
    <t>978-957-8683-53-2 ; 957-8683-53-7</t>
  </si>
  <si>
    <t>978-957-9054-22-5 ; 957-9054-22-3</t>
  </si>
  <si>
    <t>978-957-9054-54-6 ; 957-9054-54-1</t>
  </si>
  <si>
    <t>978-957-9054-62-1 ; 957-9054-62-2</t>
  </si>
  <si>
    <t>978-957-9054-77-5 ; 957-9054-77-0</t>
  </si>
  <si>
    <t>978-957-9094-70-2 ; 957-9094-70-5</t>
  </si>
  <si>
    <t>978-957-9094-77-1 ; 957-9094-77-2</t>
  </si>
  <si>
    <t>978-957-9094-84-9 ; 957-9094-84-5</t>
  </si>
  <si>
    <t>978-962-04-4547-7 ; 962-04-4547-3</t>
  </si>
  <si>
    <t>978-962-04-4569-9 ; 962-04-4569-4</t>
  </si>
  <si>
    <t>978-986-05-6665-9 ; 986-05-6665-8</t>
  </si>
  <si>
    <t>978-986-248-855-3 ; 986-248-855-7</t>
  </si>
  <si>
    <t>978-986-248-865-2 ; 986-248-865-4</t>
  </si>
  <si>
    <t>978-986-248-910-9 ; 986-248-910-3</t>
  </si>
  <si>
    <t>978-986-248-915-4 ; 986-248-915-4</t>
  </si>
  <si>
    <t>978-986-248-934-5 ; 986-248-934-0</t>
  </si>
  <si>
    <t>978-986-326-754-6 ; 986-326-754-6</t>
  </si>
  <si>
    <t>978-986-358-939-6 ; 986-358-939-X</t>
  </si>
  <si>
    <t>978-986-392-301-5 ; 986-392-301-X</t>
  </si>
  <si>
    <t>978-986-434-469-7 ; 986-434-469-2</t>
  </si>
  <si>
    <t>978-986-445-435-8 ; 986-445-435-8</t>
  </si>
  <si>
    <t>978-986-457-023-2 ; 986-457-023-4</t>
  </si>
  <si>
    <t>978-986-479-854-4 ; 986-479-854-5</t>
  </si>
  <si>
    <t>978-986-479-952-7 ; 986-479-952-5</t>
  </si>
  <si>
    <t>978-986-479-996-1 ; 986-479-996-7</t>
  </si>
  <si>
    <t>978-986-500-445-3 ; 986-500-445-3</t>
  </si>
  <si>
    <t>978-986-516-393-8 ; 986-516-393-4</t>
  </si>
  <si>
    <t>978-986-525-024-9 ; 986-525-024-1</t>
  </si>
  <si>
    <t>978-986-525-025-6 ; 986-525-025-X</t>
  </si>
  <si>
    <t>978-986-525-026-3 ; 986-525-026-8</t>
  </si>
  <si>
    <t>978-986-5526-59-7 ; 986-5526-59-X</t>
  </si>
  <si>
    <t>978-986-5535-16-2 ; 986-5535-16-5</t>
  </si>
  <si>
    <t>978-986-5535-21-6 ; 986-5535-21-1</t>
  </si>
  <si>
    <t>978-986-5535-23-0 ; 986-5535-23-8</t>
  </si>
  <si>
    <t>978-986-5535-32-2 ; 986-5535-32-7</t>
  </si>
  <si>
    <t>978-986-5535-94-0 ; 986-5535-94-7</t>
  </si>
  <si>
    <t>978-986-5795-42-9 ; 986-5795-42-6</t>
  </si>
  <si>
    <t>978-986-92361-2-6 ; 986-92361-2-X</t>
  </si>
  <si>
    <t>978-986-96909-6-6 ; 986-96909-6-3</t>
  </si>
  <si>
    <t>978-986-97207-4-8 ; 986-97207-4-9</t>
  </si>
  <si>
    <t>978-986-97207-6-2 ; 986-97207-6-5</t>
  </si>
  <si>
    <t>978-986-97207-9-3 ; 986-97207-9-X</t>
  </si>
  <si>
    <t>978-986-97438-9-1 ; 986-97438-9-7</t>
  </si>
  <si>
    <t>978-986-98097-6-4 ; 986-98097-6-6</t>
  </si>
  <si>
    <t>978-986-98221-7-6 ; 986-98221-7-7</t>
  </si>
  <si>
    <t>978-986-98241-9-4 ; 986-98241-9-6</t>
  </si>
  <si>
    <t>978-986-98338-0-6 ; 986-98338-0-2</t>
  </si>
  <si>
    <t>978-986-98338-2-0 ; 986-98338-2-9</t>
  </si>
  <si>
    <t>978-986-98540-6-1 ; 986-98540-6-0</t>
  </si>
  <si>
    <t>978-986-98597-0-7 ; 986-98597-0-4</t>
  </si>
  <si>
    <t>978-986-98597-2-1 ; 986-98597-2-0</t>
  </si>
  <si>
    <t>978-986-98808-8-6 ; 986-98808-8-6</t>
  </si>
  <si>
    <t>978-986-98878-0-9 ; 986-98878-0-5</t>
  </si>
  <si>
    <t>978-986-98878-1-6 ; 986-98878-1-3</t>
  </si>
  <si>
    <t>978-986-98878-2-3 ; 986-98878-2-1</t>
  </si>
  <si>
    <t>978-986-98878-7-8 ; 986-98878-7-2</t>
  </si>
  <si>
    <t>978-986-98915-2-3 ; 986-98915-2-7</t>
  </si>
  <si>
    <t>978-986-98915-4-7 ; 986-98915-4-3</t>
  </si>
  <si>
    <t>978-986-99229-2-0 ; 986-99229-2-9</t>
  </si>
  <si>
    <t>978-986-99265-3-9 ; 986-99265-3-3</t>
  </si>
  <si>
    <t>978-986-99265-5-3 ; 986-99265-5-X</t>
  </si>
  <si>
    <t>978-986-99636-3-3 ; 986-99636-3-3</t>
  </si>
  <si>
    <t>978-986-99636-4-0 ; 986-99636-4-1</t>
  </si>
  <si>
    <t>978-986-99636-6-4 ; 986-99636-6-8</t>
  </si>
  <si>
    <t>978-988-8337-17-0 ; 988-8337-17-3</t>
  </si>
  <si>
    <t>978-988-8526-08-6 ; 988-8526-08-1</t>
  </si>
  <si>
    <t>978-988-8562-16-9 ; 988-8562-16-9</t>
  </si>
  <si>
    <t>978-988-8572-33-5 ; 988-8572-33-4</t>
  </si>
  <si>
    <t>978-988-8572-34-2 ; 988-8572-34-2</t>
  </si>
  <si>
    <t>978-986-471-238-0 ; 986-471-238-1</t>
  </si>
  <si>
    <t>978-986-216-515-7 ; 986-216-515-4</t>
  </si>
  <si>
    <t>978-986-216-516-4 ; 986-216-516-2</t>
  </si>
  <si>
    <t>978-986-434-273-0 ; 986-434-273-8</t>
  </si>
  <si>
    <t>978-986-434-338-6 ; 986-434-338-6</t>
  </si>
  <si>
    <t>978-986-434-345-4 ; 986-434-345-9</t>
  </si>
  <si>
    <t>978-986-434-347-8 ; 986-434-347-5</t>
  </si>
  <si>
    <t>978-986-434-355-3 ; 986-434-355-6</t>
  </si>
  <si>
    <t>978-986-434-366-9 ; 986-434-366-1</t>
  </si>
  <si>
    <t>978-986-434-371-3 ; 986-434-371-8</t>
  </si>
  <si>
    <t>978-986-434-373-7 ; 986-434-373-4</t>
  </si>
  <si>
    <t>978-986-434-388-1 ; 986-434-388-2</t>
  </si>
  <si>
    <t>978-986-434-419-2 ; 986-434-419-6</t>
  </si>
  <si>
    <t>978-986-434-447-5 ; 986-434-447-1</t>
  </si>
  <si>
    <t>978-986-434-458-1 ; 986-434-458-7</t>
  </si>
  <si>
    <t>978-986-434-465-9 ; 986-434-465-X</t>
  </si>
  <si>
    <t>978-986-434-481-9 ; 986-434-481-1</t>
  </si>
  <si>
    <t>978-986-434-490-1 ; 986-434-490-0</t>
  </si>
  <si>
    <t>978-986-434-491-8 ; 986-434-491-9</t>
  </si>
  <si>
    <t>978-986-434-497-0 ; 986-434-497-8</t>
  </si>
  <si>
    <t>978-986-434-508-3 ; 986-434-508-7</t>
  </si>
  <si>
    <t>978-986-434-509-0 ; 986-434-509-5</t>
  </si>
  <si>
    <t>978-986-434-510-6 ; 986-434-510-9</t>
  </si>
  <si>
    <t>978-986-434-516-8 ; 986-434-516-8</t>
  </si>
  <si>
    <t>978-986-434-521-2 ; 986-434-521-4</t>
  </si>
  <si>
    <t>978-986-471-297-7 ; 986-471-297-7</t>
  </si>
  <si>
    <t>978-986-476-550-8 ; 986-476-550-7 ; 978-986-502-698-1 ; 986-502-698-8</t>
  </si>
  <si>
    <t>978-986-476-707-6 ; 986-476-707-0</t>
  </si>
  <si>
    <t>978-986-500-428-6 ; 986-500-428-3</t>
  </si>
  <si>
    <t>978-986-500-454-5 ; 986-500-454-2</t>
  </si>
  <si>
    <t>978-986-500-478-1 ; 986-500-478-X</t>
  </si>
  <si>
    <t>978-986-500-482-8 ; 986-500-482-8</t>
  </si>
  <si>
    <t>978-986-502-209-9 ; 986-502-209-5 ; 978-986-502-086-6 ; 986-502-086-6</t>
  </si>
  <si>
    <t>978-986-502-223-5 ; 986-502-223-0 ; 978-986-502-098-9 ; 986-502-098-X</t>
  </si>
  <si>
    <t>978-986-502-157-3 ; 986-502-157-9</t>
  </si>
  <si>
    <t>978-986-502-361-4 ; 986-502-361-X ; 978-986-502-172-6 ; 986-502-172-2</t>
  </si>
  <si>
    <t>978-986-502-197-9 ; 986-502-197-8</t>
  </si>
  <si>
    <t>978-986-502-231-0 ; 986-502-231-1</t>
  </si>
  <si>
    <t>978-986-502-314-0 ; 986-502-314-8</t>
  </si>
  <si>
    <t>978-986-502-343-0 ; 986-502-343-1 ; 978-986-502-510-6 ; 986-502-510-8</t>
  </si>
  <si>
    <t>978-986-502-445-1 ; 986-502-445-4 ; 978-986-502-345-4 ; 986-502-345-8</t>
  </si>
  <si>
    <t>978-986-502-389-8 ; 986-502-389-X ; 978-986-502-509-0 ; 986-502-509-4</t>
  </si>
  <si>
    <t>978-986-502-396-6 ; 986-502-396-2 ; 978-986-502-542-7 ; 986-502-542-6</t>
  </si>
  <si>
    <t>978-986-502-404-8 ; 986-502-404-7 ; 978-986-502-569-4 ; 986-502-569-8</t>
  </si>
  <si>
    <t>978-986-502-408-6 ; 986-502-408-X ; 978-986-502-567-0 ; 986-502-567-1</t>
  </si>
  <si>
    <t>978-986-502-410-9 ; 986-502-410-1 ; 978-986-502-503-8 ; 986-502-503-5</t>
  </si>
  <si>
    <t>978-986-502-428-4 ; 986-502-428-4 ; 978-986-502-582-3 ; 986-502-582-5</t>
  </si>
  <si>
    <t>978-986-502-466-6 ; 986-502-466-7 ; 978-986-502-429-1 ; 986-502-429-2</t>
  </si>
  <si>
    <t>978-986-502-475-8 ; 986-502-475-6 ; 978-986-502-675-2 ; 986-502-675-9</t>
  </si>
  <si>
    <t>978-986-502-481-9 ; 986-502-481-0 ; 978-986-502-696-7 ; 986-502-696-1</t>
  </si>
  <si>
    <t>978-986-502-642-4 ; 986-502-642-2</t>
  </si>
  <si>
    <t>978-986-502-521-2 ; 986-502-521-3 ; 978-986-502-697-4 ; 986-502-697-X</t>
  </si>
  <si>
    <t>978-986-502-522-9 ; 986-502-522-1 ; 978-986-502-578-6 ; 986-502-578-7</t>
  </si>
  <si>
    <t>978-986-502-523-6 ; 986-502-523-X ; 978-986-502-577-9 ; 986-502-577-9</t>
  </si>
  <si>
    <t>978-986-502-524-3 ; 986-502-524-8 ; 978-986-502-584-7 ; 986-502-584-1</t>
  </si>
  <si>
    <t>978-986-502-676-9 ; 986-502-676-7</t>
  </si>
  <si>
    <t>978-986-502-639-4 ; 986-502-639-2</t>
  </si>
  <si>
    <t>978-986-502-553-3 ; 986-502-553-1 ; 978-986-502-691-2 ; 986-502-691-0</t>
  </si>
  <si>
    <t>978-986-502-559-5 ; 986-502-559-0 ; 978-986-502-692-9 ; 986-502-692-9</t>
  </si>
  <si>
    <t>978-986-502-598-4 ; 986-502-598-1 ; 978-986-502-673-8 ; 986-502-673-2</t>
  </si>
  <si>
    <t>978-986-502-600-4 ; 986-502-600-7 ; 978-986-502-677-6 ; 986-502-677-5</t>
  </si>
  <si>
    <t>978-986-502-637-0 ; 986-502-637-6</t>
  </si>
  <si>
    <t>978-986-502-627-1 ; 986-502-627-9 ; 978-986-502-693-6 ; 986-502-693-7</t>
  </si>
  <si>
    <t>978-986-502-628-8 ; 986-502-628-7 ; 978-986-502-695-0 ; 986-502-695-3</t>
  </si>
  <si>
    <t>978-986-502-629-5 ; 986-502-629-5 ; 978-986-502-694-3 ; 986-502-694-5</t>
  </si>
  <si>
    <t>978-986-5501-14-3 ; 986-5501-14-7</t>
  </si>
  <si>
    <t>978-986-5501-17-4 ; 986-5501-17-1</t>
  </si>
  <si>
    <t>978-986-5501-19-8 ; 986-5501-19-8</t>
  </si>
  <si>
    <t>978-986-5501-28-0 ; 986-5501-28-7</t>
  </si>
  <si>
    <t>978-986-5501-43-3 ; 986-5501-43-0</t>
  </si>
  <si>
    <t>978-986-5501-46-4 ; 986-5501-46-5</t>
  </si>
  <si>
    <t>978-986-5501-49-5 ; 986-5501-49-X</t>
  </si>
  <si>
    <t>978-986-5501-53-2 ; 986-5501-53-8</t>
  </si>
  <si>
    <t>978-986-5501-63-1 ; 986-5501-63-5</t>
  </si>
  <si>
    <t>978-986-5501-65-5 ; 986-5501-65-1</t>
  </si>
  <si>
    <t>978-986-5501-67-9 ; 986-5501-67-8</t>
  </si>
  <si>
    <t>978-986-5501-68-6 ; 986-5501-68-6</t>
  </si>
  <si>
    <t>978-986-98097-2-6 ; 986-98097-2-3</t>
  </si>
  <si>
    <t>978-986-98829-8-9 ; 986-98829-8-6</t>
  </si>
  <si>
    <t>978-986-99281-7-5 ; 986-99281-7-X</t>
  </si>
  <si>
    <t>978-957-711-184-5 ; 957-711-184-X</t>
  </si>
  <si>
    <t>978-986-294-027-3 ; 986-294-027-1</t>
  </si>
  <si>
    <t>978-986-5559-51-9 ; 986-5559-51-X</t>
  </si>
  <si>
    <t>978-986-96068-5-1 ; 986-96068-5-7</t>
  </si>
  <si>
    <t>978-957-445-861-5 ; 957-445-861-X</t>
  </si>
  <si>
    <t>978-957-461-257-4 ; 957-461-257-0</t>
  </si>
  <si>
    <t>978-957-461-303-8 ; 957-461-303-8</t>
  </si>
  <si>
    <t>978-957-461-323-6 ; 957-461-323-2</t>
  </si>
  <si>
    <t>978-957-710-635-3 ; 957-710-635-8</t>
  </si>
  <si>
    <t>978-957-710-691-9 ; 957-710-691-9</t>
  </si>
  <si>
    <t>978-957-732-569-3 ; 957-732-569-6</t>
  </si>
  <si>
    <t>978-957-8904-95-8 ; 957-8904-95-9</t>
  </si>
  <si>
    <t>978-957-9579-91-9 ; 957-9579-91-1</t>
  </si>
  <si>
    <t>978-957-9579-92-6 ; 957-9579-92-X</t>
  </si>
  <si>
    <t>978-957-9579-95-7 ; 957-9579-95-4</t>
  </si>
  <si>
    <t>978-957-9579-98-8 ; 957-9579-98-9</t>
  </si>
  <si>
    <t>978-957-9579-99-5 ; 957-9579-99-7</t>
  </si>
  <si>
    <t>978-986-191-837-2 ; 986-191-837-X</t>
  </si>
  <si>
    <t>978-986-228-060-7 ; 986-228-060-3</t>
  </si>
  <si>
    <t>978-986-248-309-1 ; 986-248-309-1</t>
  </si>
  <si>
    <t>978-986-248-360-2 ; 986-248-360-1</t>
  </si>
  <si>
    <t>978-986-248-647-4 ; 986-248-647-3</t>
  </si>
  <si>
    <t>978-986-248-728-0 ; 986-248-728-3</t>
  </si>
  <si>
    <t>978-986-248-858-4 ; 986-248-858-1</t>
  </si>
  <si>
    <t>978-986-248-906-2 ; 986-248-906-5</t>
  </si>
  <si>
    <t>978-986-248-908-6 ; 986-248-908-1</t>
  </si>
  <si>
    <t>978-986-248-912-3 ; 986-248-912-X</t>
  </si>
  <si>
    <t>978-986-248-914-7 ; 986-248-914-6</t>
  </si>
  <si>
    <t>978-986-248-917-8 ; 986-248-917-0</t>
  </si>
  <si>
    <t>978-986-248-924-6 ; 986-248-924-3</t>
  </si>
  <si>
    <t>978-986-248-925-3 ; 986-248-925-1</t>
  </si>
  <si>
    <t>978-986-248-926-0 ; 986-248-926-X</t>
  </si>
  <si>
    <t>978-986-248-927-7 ; 986-248-927-8</t>
  </si>
  <si>
    <t>978-986-248-930-7 ; 986-248-930-8</t>
  </si>
  <si>
    <t>978-986-248-931-4 ; 986-248-931-6</t>
  </si>
  <si>
    <t>978-986-248-937-6 ; 986-248-937-5</t>
  </si>
  <si>
    <t>978-986-248-941-3 ; 986-248-941-3</t>
  </si>
  <si>
    <t>978-986-318-082-1 ; 986-318-082-3</t>
  </si>
  <si>
    <t>978-986-318-292-4 ; 986-318-292-3</t>
  </si>
  <si>
    <t>978-986-318-294-8 ; 986-318-294-X</t>
  </si>
  <si>
    <t>978-986-318-577-2 ; 986-318-577-9</t>
  </si>
  <si>
    <t>978-986-318-590-1 ; 986-318-590-6</t>
  </si>
  <si>
    <t>978-986-318-631-1 ; 986-318-631-7</t>
  </si>
  <si>
    <t>978-986-318-636-6 ; 986-318-636-8</t>
  </si>
  <si>
    <t>978-986-318-911-4 ; 986-318-911-1</t>
  </si>
  <si>
    <t>978-986-342-918-0 ; 986-342-918-X</t>
  </si>
  <si>
    <t>978-986-478-119-5 ; 986-478-119-7</t>
  </si>
  <si>
    <t>978-986-478-152-2 ; 986-478-152-9</t>
  </si>
  <si>
    <t>978-986-478-231-4 ; 986-478-231-2</t>
  </si>
  <si>
    <t>978-986-5460-19-8 ; 986-5460-19-X</t>
  </si>
  <si>
    <t>978-986-5507-02-2 ; 986-5507-02-1</t>
  </si>
  <si>
    <t>978-986-5507-04-6 ; 986-5507-04-8</t>
  </si>
  <si>
    <t>978-986-5507-08-4 ; 986-5507-08-0</t>
  </si>
  <si>
    <t>978-986-5507-16-9 ; 986-5507-16-1</t>
  </si>
  <si>
    <t>978-986-5507-39-8 ; 986-5507-39-0</t>
  </si>
  <si>
    <t>978-986-5544-00-3 ; 986-5544-00-8</t>
  </si>
  <si>
    <t>978-986-5544-02-7 ; 986-5544-02-4</t>
  </si>
  <si>
    <t>978-986-5544-03-4 ; 986-5544-03-2</t>
  </si>
  <si>
    <t>978-986-5544-05-8 ; 986-5544-05-9</t>
  </si>
  <si>
    <t>978-986-5544-15-7 ; 986-5544-15-6</t>
  </si>
  <si>
    <t>978-986-5635-40-4 ; 986-5635-40-2</t>
  </si>
  <si>
    <t>978-986-5676-19-3 ; 986-5676-19-2</t>
  </si>
  <si>
    <t>978-986-5676-22-3 ; 986-5676-22-2</t>
  </si>
  <si>
    <t>978-986-5676-24-7 ; 986-5676-24-9</t>
  </si>
  <si>
    <t>978-986-5676-27-8 ; 986-5676-27-3</t>
  </si>
  <si>
    <t>978-986-5676-42-1 ; 986-5676-42-7</t>
  </si>
  <si>
    <t>978-986-5676-43-8 ; 986-5676-43-5</t>
  </si>
  <si>
    <t>978-986-5676-45-2 ; 986-5676-45-1</t>
  </si>
  <si>
    <t>978-986-5676-46-9 ; 986-5676-46-X</t>
  </si>
  <si>
    <t>978-986-5676-59-9 ; 986-5676-59-1</t>
  </si>
  <si>
    <t>978-986-5676-60-5 ; 986-5676-60-5</t>
  </si>
  <si>
    <t>978-986-5676-61-2 ; 986-5676-61-3</t>
  </si>
  <si>
    <t>978-986-5676-75-9 ; 986-5676-75-3</t>
  </si>
  <si>
    <t>978-986-5676-76-6 ; 986-5676-76-1</t>
  </si>
  <si>
    <t>978-986-5676-77-3 ; 986-5676-77-X</t>
  </si>
  <si>
    <t>978-986-5676-78-0 ; 986-5676-78-8</t>
  </si>
  <si>
    <t>978-986-5676-79-7 ; 986-5676-79-6</t>
  </si>
  <si>
    <t>978-986-5676-80-3 ; 986-5676-80-X</t>
  </si>
  <si>
    <t>978-986-5676-88-9 ; 986-5676-88-5</t>
  </si>
  <si>
    <t>978-986-5698-01-0 ; 986-5698-01-3</t>
  </si>
  <si>
    <t>978-986-5698-23-2 ; 986-5698-23-4</t>
  </si>
  <si>
    <t>978-986-5698-48-5 ; 986-5698-48-X</t>
  </si>
  <si>
    <t>978-986-5698-96-6 ; 986-5698-96-X</t>
  </si>
  <si>
    <t>978-986-5916-81-7 ; 986-5916-81-9</t>
  </si>
  <si>
    <t>978-986-5916-99-2 ; 986-5916-99-1</t>
  </si>
  <si>
    <t>978-986-5972-05-9 ; 986-5972-05-0</t>
  </si>
  <si>
    <t>978-986-5972-15-8 ; 986-5972-15-8</t>
  </si>
  <si>
    <t>978-986-6353-38-3 ; 986-6353-38-9</t>
  </si>
  <si>
    <t>978-986-94164-4-3 ; 986-94164-4-6</t>
  </si>
  <si>
    <t>978-986-94544-4-5 ; 986-94544-4-5</t>
  </si>
  <si>
    <t>978-986-94544-7-6 ; 986-94544-7-X</t>
  </si>
  <si>
    <t>978-986-94742-2-1 ; 986-94742-2-5</t>
  </si>
  <si>
    <t>978-986-94742-4-5 ; 986-94742-4-1</t>
  </si>
  <si>
    <t>978-986-95079-5-0 ; 986-95079-5-6</t>
  </si>
  <si>
    <t>978-986-98079-6-8 ; 986-98079-6-8</t>
  </si>
  <si>
    <t>978-986-98079-7-5 ; 986-98079-7-6</t>
  </si>
  <si>
    <t>978-986-98079-8-2 ; 986-98079-8-4</t>
  </si>
  <si>
    <t>978-986-98079-9-9 ; 986-98079-9-2</t>
  </si>
  <si>
    <t>978-986-98710-2-0 ; 986-98710-2-X</t>
  </si>
  <si>
    <t>978-986-98710-7-5 ; 986-98710-7-0</t>
  </si>
  <si>
    <t>978-986-98710-9-9 ; 986-98710-9-7</t>
  </si>
  <si>
    <t>978-986-99111-0-8 ; 986-99111-0-2</t>
  </si>
  <si>
    <t>978-986-99161-1-0 ; 986-99161-1-2</t>
  </si>
  <si>
    <t>978-986-99161-2-7 ; 986-99161-2-0</t>
  </si>
  <si>
    <t>978-986-99161-3-4 ; 986-99161-3-9</t>
  </si>
  <si>
    <t>978-986-99161-4-1 ; 986-99161-4-7</t>
  </si>
  <si>
    <t>978-986-99369-0-3 ; 986-99369-0-3</t>
  </si>
  <si>
    <t>978-986-99431-0-9 ; 986-99431-0-1</t>
  </si>
  <si>
    <t>978-988-8512-19-5 ; 988-8512-19-6</t>
  </si>
  <si>
    <t>978-988-8512-24-9 ; 988-8512-24-2</t>
  </si>
  <si>
    <t>978-988-8512-25-6 ; 988-8512-25-0</t>
  </si>
  <si>
    <t>978-988-8512-26-3 ; 988-8512-26-9</t>
  </si>
  <si>
    <t>978-988-8512-27-0 ; 988-8512-27-7</t>
  </si>
  <si>
    <t>978-986-5676-82-7 ; 986-5676-82-6</t>
  </si>
  <si>
    <t>978-986-92677-2-4 ; 986-92677-2-6</t>
  </si>
  <si>
    <t>978-986-248-861-4 ; 986-248-861-1</t>
  </si>
  <si>
    <t>978-986-248-904-8 ; 986-248-904-9</t>
  </si>
  <si>
    <t>978-986-248-939-0 ; 986-248-939-1</t>
  </si>
  <si>
    <t>978-986-318-873-5 ; 986-318-873-5</t>
  </si>
  <si>
    <t>978-986-5504-02-1 ; 986-5504-02-2</t>
  </si>
  <si>
    <t>978-986-5665-33-3 ; 986-5665-33-6</t>
  </si>
  <si>
    <t>978-986-98618-5-4 ; 986-98618-5-7</t>
  </si>
  <si>
    <t>978-957-2077-91-7 ; 957-2077-91-0</t>
  </si>
  <si>
    <t>978-957-43-8335-1 ; 957-43-8335-0</t>
  </si>
  <si>
    <t>978-957-8683-63-1 ; 957-8683-63-4</t>
  </si>
  <si>
    <t>978-957-8683-72-3 ; 957-8683-72-3</t>
  </si>
  <si>
    <t>978-957-8683-87-7 ; 957-8683-87-1</t>
  </si>
  <si>
    <t>978-957-9054-60-7 ; 957-9054-60-6</t>
  </si>
  <si>
    <t>978-957-9094-80-1 ; 957-9094-80-2</t>
  </si>
  <si>
    <t>978-962-14-7025-6 ; 962-14-7025-0</t>
  </si>
  <si>
    <t>978-962-14-7208-3 ; 962-14-7208-3</t>
  </si>
  <si>
    <t>978-962-14-7230-4 ; 962-14-7230-X</t>
  </si>
  <si>
    <t>978-986-137-261-7 ; 986-137-261-X</t>
  </si>
  <si>
    <t>978-986-248-932-1 ; 986-248-932-4</t>
  </si>
  <si>
    <t>978-986-326-735-5 ; 986-326-735-X</t>
  </si>
  <si>
    <t>978-986-326-770-6 ; 986-326-770-8</t>
  </si>
  <si>
    <t>978-986-342-980-7 ; 986-342-980-5</t>
  </si>
  <si>
    <t>978-986-392-238-4 ; 986-392-238-2</t>
  </si>
  <si>
    <t>978-986-392-257-5 ; 986-392-257-9</t>
  </si>
  <si>
    <t>978-986-508-066-2 ; 986-508-066-4</t>
  </si>
  <si>
    <t>978-986-525-018-8 ; 986-525-018-7</t>
  </si>
  <si>
    <t>978-986-5535-76-6 ; 986-5535-76-9</t>
  </si>
  <si>
    <t>978-986-5536-03-9 ; 986-5536-03-X</t>
  </si>
  <si>
    <t>978-986-5559-30-4 ; 986-5559-30-7</t>
  </si>
  <si>
    <t>978-986-5559-35-9 ; 986-5559-35-8</t>
  </si>
  <si>
    <t>978-986-5559-44-1 ; 986-5559-44-7</t>
  </si>
  <si>
    <t>978-986-5559-55-7 ; 986-5559-55-2</t>
  </si>
  <si>
    <t>978-986-6314-84-1 ; 986-6314-84-7</t>
  </si>
  <si>
    <t>978-986-96780-8-7 ; 986-96780-8-4</t>
  </si>
  <si>
    <t>978-986-98448-4-0 ; 986-98448-4-7</t>
  </si>
  <si>
    <t>978-986-98448-6-4 ; 986-98448-6-3</t>
  </si>
  <si>
    <t>978-986-98476-2-9 ; 986-98476-2-5</t>
  </si>
  <si>
    <t>978-986-99827-2-6 ; 986-99827-2-7</t>
  </si>
  <si>
    <t>978-986-99827-3-3 ; 986-99827-3-5</t>
  </si>
  <si>
    <t>978-957-445-767-0 ; 957-445-767-2</t>
  </si>
  <si>
    <t>978-957-727-575-2 ; 957-727-575-3</t>
  </si>
  <si>
    <t>978-957-727-580-6 ; 957-727-580-X</t>
  </si>
  <si>
    <t>978-957-8472-99-0 ; 957-8472-99-4</t>
  </si>
  <si>
    <t>978-957-8602-82-3 ; 957-8602-82-0</t>
  </si>
  <si>
    <t>978-957-8614-43-7 ; 957-8614-43-8</t>
  </si>
  <si>
    <t>978-957-8630-41-3 ; 957-8630-41-7</t>
  </si>
  <si>
    <t>978-957-8630-97-0 ; 957-8630-97-2</t>
  </si>
  <si>
    <t>978-957-9057-47-9 ; 957-9057-47-8</t>
  </si>
  <si>
    <t>978-962-14-6944-1 ; 962-14-6944-9</t>
  </si>
  <si>
    <t>978-962-14-6983-0 ; 962-14-6983-X</t>
  </si>
  <si>
    <t>978-986-04-0036-6 ; 986-04-0036-9</t>
  </si>
  <si>
    <t>978-986-05-6666-6 ; 986-05-6666-6</t>
  </si>
  <si>
    <t>978-986-05-7624-5 ; 986-05-7624-6</t>
  </si>
  <si>
    <t>978-986-476-518-8 ; 986-476-518-3 ; 978-986-347-044-1 ; 986-347-044-9</t>
  </si>
  <si>
    <t>978-986-359-559-5 ; 986-359-559-4</t>
  </si>
  <si>
    <t>978-986-384-398-6 ; 986-384-398-9</t>
  </si>
  <si>
    <t>978-986-387-292-4 ; 986-387-292-X</t>
  </si>
  <si>
    <t>978-986-496-437-6 ; 986-496-437-2</t>
  </si>
  <si>
    <t>978-986-5552-39-8 ; 986-5552-39-6</t>
  </si>
  <si>
    <t>978-986-5635-27-5 ; 986-5635-27-5</t>
  </si>
  <si>
    <t>978-986-5716-72-1 ; 986-5716-72-0</t>
  </si>
  <si>
    <t>978-986-576-755-6 ; 986-5767-55-4</t>
  </si>
  <si>
    <t>978-986-6301-72-8 ; 986-6301-72-9</t>
  </si>
  <si>
    <t>978-986-7101-93-8 ; 986-7101-93-6</t>
  </si>
  <si>
    <t>978-986-91863-6-0 ; 986-91863-6-X</t>
  </si>
  <si>
    <t>978-986-92091-7-5 ; 986-92091-7-3</t>
  </si>
  <si>
    <t>978-986-92259-7-7 ; 986-92259-7-7</t>
  </si>
  <si>
    <t>978-986-92424-9-3 ; 986-92424-9-9</t>
  </si>
  <si>
    <t>978-986-92544-7-2 ; 986-92544-7-0</t>
  </si>
  <si>
    <t>978-986-92646-2-4 ; 986-92646-2-X</t>
  </si>
  <si>
    <t>978-986-93432-3-7 ; 986-93432-3-6</t>
  </si>
  <si>
    <t>978-986-94060-9-3 ; 986-94060-9-2</t>
  </si>
  <si>
    <t>978-986-98264-8-8 ; 986-98264-8-2</t>
  </si>
  <si>
    <t>978-986-98264-9-5 ; 986-98264-9-0</t>
  </si>
  <si>
    <t>978-986-98297-5-5 ; 986-98297-5-9</t>
  </si>
  <si>
    <t>978-986-99347-2-5 ; 986-99347-2-2</t>
  </si>
  <si>
    <t>978-988-77613-1-0 ; 988-77613-1-1</t>
  </si>
  <si>
    <t>978-988-8206-46-9 ; 988-8206-46-X</t>
  </si>
  <si>
    <t>978-988-8207-04-6 ; 988-8207-04-0</t>
  </si>
  <si>
    <t>978-988-8573-17-2 ; 988-8573-17-9</t>
  </si>
  <si>
    <t>978-988-8573-57-8 ; 988-8573-57-8</t>
  </si>
  <si>
    <t>978-986-5571-46-7 ; 986-5571-46-3</t>
  </si>
  <si>
    <t>978-957-711-196-8 ; 957-711-196-3</t>
  </si>
  <si>
    <t>https://kmu.ebook.hyread.com.tw/bookDetail.jsp?id=214076</t>
    <phoneticPr fontId="1" type="noConversion"/>
  </si>
  <si>
    <t>https://kmu.ebook.hyread.com.tw/bookDetail.jsp?id=233153</t>
    <phoneticPr fontId="1" type="noConversion"/>
  </si>
  <si>
    <t>https://pubs.acs.org/doi/book/10.1021/bk-2018-1278</t>
    <phoneticPr fontId="1" type="noConversion"/>
  </si>
  <si>
    <t>https://doi.org/10.1007/978-3-662-61074-9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</si>
</sst>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2"/>
      <color theme="1"/>
      <name val="新細明體"/>
      <family val="2"/>
      <charset val="136"/>
      <scheme val="minor"/>
    </font>
    <font>
      <sz val="9"/>
      <name val="新細明體"/>
      <family val="2"/>
      <charset val="136"/>
      <scheme val="minor"/>
    </font>
    <font>
      <u/>
      <sz val="12"/>
      <color theme="10"/>
      <name val="新細明體"/>
      <family val="2"/>
      <charset val="136"/>
      <scheme val="minor"/>
    </font>
    <font>
      <sz val="11"/>
      <color theme="1"/>
      <name val="新細明體"/>
      <family val="2"/>
      <scheme val="minor"/>
    </font>
    <font>
      <sz val="11"/>
      <color indexed="8"/>
      <name val="新細明體"/>
      <family val="2"/>
      <scheme val="minor"/>
    </font>
    <font>
      <sz val="12"/>
      <color theme="1"/>
      <name val="新細明體"/>
      <family val="1"/>
      <charset val="136"/>
      <scheme val="minor"/>
    </font>
    <font>
      <sz val="12"/>
      <color theme="1"/>
      <name val="新細明體"/>
      <family val="1"/>
      <charset val="136"/>
    </font>
    <font>
      <u/>
      <sz val="12"/>
      <color theme="1"/>
      <name val="新細明體"/>
      <family val="1"/>
      <charset val="136"/>
    </font>
    <font>
      <u/>
      <sz val="12"/>
      <color theme="1"/>
      <name val="新細明體"/>
      <family val="1"/>
      <charset val="136"/>
      <scheme val="minor"/>
    </font>
  </fonts>
  <fills count="3">
    <fill>
      <patternFill patternType="none"/>
    </fill>
    <fill>
      <patternFill patternType="gray125"/>
    </fill>
    <fill>
      <patternFill patternType="solid">
        <fgColor rgb="FFFFFFFF"/>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xf numFmtId="0" fontId="4" fillId="0" borderId="0">
      <alignment vertical="center"/>
    </xf>
  </cellStyleXfs>
  <cellXfs count="74">
    <xf numFmtId="0" fontId="0" fillId="0" borderId="0" xfId="0">
      <alignment vertical="center"/>
    </xf>
    <xf numFmtId="0" fontId="5" fillId="0" borderId="1" xfId="0" applyFont="1" applyBorder="1">
      <alignment vertical="center"/>
    </xf>
    <xf numFmtId="0" fontId="5" fillId="0" borderId="0" xfId="0" applyFont="1" applyAlignment="1">
      <alignment horizontal="center" vertical="center"/>
    </xf>
    <xf numFmtId="0" fontId="5" fillId="0" borderId="0" xfId="0" applyFont="1">
      <alignment vertical="center"/>
    </xf>
    <xf numFmtId="0" fontId="0"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lignment vertical="center"/>
    </xf>
    <xf numFmtId="0" fontId="5" fillId="0" borderId="8" xfId="0" applyFont="1" applyBorder="1">
      <alignment vertical="center"/>
    </xf>
    <xf numFmtId="0" fontId="5" fillId="0" borderId="8" xfId="0" applyFont="1" applyBorder="1" applyAlignment="1">
      <alignment horizontal="center" vertical="center"/>
    </xf>
    <xf numFmtId="0" fontId="5" fillId="0" borderId="9"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49" fontId="6" fillId="0" borderId="1" xfId="0" applyNumberFormat="1" applyFont="1" applyBorder="1">
      <alignment vertical="center"/>
    </xf>
    <xf numFmtId="0" fontId="6" fillId="0" borderId="3" xfId="0" applyFont="1" applyBorder="1">
      <alignment vertical="center"/>
    </xf>
    <xf numFmtId="0" fontId="6" fillId="0" borderId="0" xfId="0" applyFont="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8" xfId="0" applyFont="1" applyBorder="1" applyAlignment="1">
      <alignment horizontal="center" vertical="center"/>
    </xf>
    <xf numFmtId="49" fontId="6" fillId="0" borderId="8" xfId="0" applyNumberFormat="1" applyFont="1" applyBorder="1">
      <alignment vertical="center"/>
    </xf>
    <xf numFmtId="0" fontId="6" fillId="0" borderId="9" xfId="0" applyFont="1" applyBorder="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2" applyFont="1" applyFill="1" applyBorder="1" applyAlignment="1">
      <alignment horizontal="left"/>
    </xf>
    <xf numFmtId="1" fontId="6" fillId="0" borderId="1" xfId="2" applyNumberFormat="1" applyFont="1" applyFill="1" applyBorder="1" applyAlignment="1">
      <alignment horizontal="center"/>
    </xf>
    <xf numFmtId="0" fontId="6" fillId="0" borderId="0" xfId="0" applyFont="1" applyFill="1">
      <alignment vertical="center"/>
    </xf>
    <xf numFmtId="0" fontId="6" fillId="0" borderId="7" xfId="0" applyFont="1" applyFill="1" applyBorder="1" applyAlignment="1">
      <alignment horizontal="center" vertical="center"/>
    </xf>
    <xf numFmtId="0" fontId="6" fillId="0" borderId="8" xfId="2" applyFont="1" applyFill="1" applyBorder="1" applyAlignment="1">
      <alignment horizontal="left"/>
    </xf>
    <xf numFmtId="1" fontId="6" fillId="0" borderId="8" xfId="2" applyNumberFormat="1" applyFont="1" applyFill="1" applyBorder="1" applyAlignment="1">
      <alignment horizontal="center"/>
    </xf>
    <xf numFmtId="0" fontId="6" fillId="2" borderId="1" xfId="0" applyNumberFormat="1" applyFont="1" applyFill="1" applyBorder="1">
      <alignment vertical="center"/>
    </xf>
    <xf numFmtId="0"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left" vertical="center"/>
    </xf>
    <xf numFmtId="0" fontId="6" fillId="0" borderId="0" xfId="0" applyFont="1" applyAlignment="1">
      <alignment horizontal="fill" vertical="center"/>
    </xf>
    <xf numFmtId="0" fontId="6" fillId="0" borderId="3" xfId="2" applyFont="1" applyFill="1" applyBorder="1" applyAlignment="1">
      <alignment horizontal="left"/>
    </xf>
    <xf numFmtId="0" fontId="6" fillId="0" borderId="9" xfId="2" applyFont="1" applyFill="1" applyBorder="1" applyAlignment="1">
      <alignment horizontal="left"/>
    </xf>
    <xf numFmtId="0" fontId="6" fillId="2" borderId="3" xfId="0" applyNumberFormat="1" applyFont="1" applyFill="1" applyBorder="1" applyAlignment="1">
      <alignment horizontal="fill" vertical="center"/>
    </xf>
    <xf numFmtId="0" fontId="7" fillId="2" borderId="3" xfId="1" applyNumberFormat="1" applyFont="1" applyFill="1" applyBorder="1" applyAlignment="1">
      <alignment horizontal="fill" vertical="center"/>
    </xf>
    <xf numFmtId="0" fontId="6" fillId="2" borderId="9" xfId="0" applyNumberFormat="1" applyFont="1" applyFill="1" applyBorder="1" applyAlignment="1">
      <alignment horizontal="fill" vertical="center"/>
    </xf>
    <xf numFmtId="0" fontId="5" fillId="0" borderId="0" xfId="0" applyFont="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177" fontId="5" fillId="0" borderId="1" xfId="0" applyNumberFormat="1" applyFont="1" applyBorder="1" applyAlignment="1">
      <alignment horizontal="left" vertical="center"/>
    </xf>
    <xf numFmtId="0" fontId="5" fillId="0" borderId="1" xfId="0" applyFont="1" applyBorder="1" applyAlignment="1"/>
    <xf numFmtId="0" fontId="5" fillId="0" borderId="1" xfId="0" applyFont="1" applyBorder="1" applyAlignment="1">
      <alignment horizontal="center"/>
    </xf>
    <xf numFmtId="176" fontId="5" fillId="0" borderId="1" xfId="0" applyNumberFormat="1" applyFont="1" applyBorder="1" applyAlignment="1">
      <alignment horizontal="left"/>
    </xf>
    <xf numFmtId="0" fontId="5" fillId="0" borderId="1" xfId="0" applyFont="1" applyBorder="1" applyAlignment="1">
      <alignment horizontal="left" vertical="center" wrapText="1"/>
    </xf>
    <xf numFmtId="1" fontId="5" fillId="0" borderId="1" xfId="0" applyNumberFormat="1" applyFont="1" applyBorder="1" applyAlignment="1">
      <alignment horizontal="left" vertical="center"/>
    </xf>
    <xf numFmtId="0" fontId="5" fillId="0" borderId="3" xfId="0" applyFont="1" applyBorder="1" applyAlignment="1">
      <alignment horizontal="left" vertical="center"/>
    </xf>
    <xf numFmtId="0" fontId="5" fillId="0" borderId="3" xfId="0" applyFont="1" applyFill="1" applyBorder="1" applyAlignment="1">
      <alignment horizontal="left" vertical="center"/>
    </xf>
    <xf numFmtId="0" fontId="5" fillId="0" borderId="3" xfId="0" applyFont="1" applyBorder="1" applyAlignment="1">
      <alignment horizontal="left" vertical="center" wrapText="1"/>
    </xf>
    <xf numFmtId="0" fontId="5" fillId="0" borderId="8" xfId="0" applyFont="1" applyBorder="1" applyAlignment="1"/>
    <xf numFmtId="0" fontId="5" fillId="0" borderId="8" xfId="0" applyFont="1" applyBorder="1" applyAlignment="1">
      <alignment horizontal="center"/>
    </xf>
    <xf numFmtId="176" fontId="5" fillId="0" borderId="8" xfId="0" applyNumberFormat="1" applyFont="1" applyBorder="1" applyAlignment="1">
      <alignment horizontal="left"/>
    </xf>
    <xf numFmtId="0" fontId="5" fillId="0" borderId="9" xfId="0" applyFont="1" applyBorder="1" applyAlignment="1">
      <alignment horizontal="left" vertical="center" wrapText="1"/>
    </xf>
    <xf numFmtId="0" fontId="2" fillId="0" borderId="3" xfId="1" applyBorder="1">
      <alignment vertical="center"/>
    </xf>
    <xf numFmtId="0" fontId="2" fillId="0" borderId="3" xfId="1" applyFill="1" applyBorder="1" applyAlignment="1">
      <alignment horizontal="left"/>
    </xf>
    <xf numFmtId="0" fontId="5" fillId="0" borderId="1" xfId="3" applyFont="1" applyFill="1" applyBorder="1" applyAlignment="1">
      <alignment horizontal="center" vertical="center"/>
    </xf>
    <xf numFmtId="0" fontId="5" fillId="0" borderId="1" xfId="0" applyFont="1" applyFill="1" applyBorder="1">
      <alignment vertical="center"/>
    </xf>
    <xf numFmtId="0" fontId="5" fillId="0" borderId="3" xfId="0" applyFont="1" applyFill="1" applyBorder="1" applyAlignment="1">
      <alignment vertical="center"/>
    </xf>
    <xf numFmtId="0" fontId="5" fillId="0" borderId="2" xfId="0" applyFont="1" applyBorder="1" applyAlignment="1">
      <alignment horizontal="center" vertical="center"/>
    </xf>
    <xf numFmtId="0" fontId="5" fillId="0" borderId="1" xfId="3" applyFont="1" applyFill="1" applyBorder="1">
      <alignment vertical="center"/>
    </xf>
    <xf numFmtId="0" fontId="8" fillId="0" borderId="3" xfId="1" applyFont="1" applyFill="1" applyBorder="1" applyAlignment="1">
      <alignment vertical="center"/>
    </xf>
    <xf numFmtId="0" fontId="5" fillId="0" borderId="7" xfId="0" applyFont="1" applyBorder="1" applyAlignment="1">
      <alignment horizontal="center" vertical="center"/>
    </xf>
    <xf numFmtId="0" fontId="6" fillId="2" borderId="8" xfId="0" applyNumberFormat="1" applyFont="1" applyFill="1" applyBorder="1">
      <alignment vertical="center"/>
    </xf>
    <xf numFmtId="0" fontId="6" fillId="2" borderId="8" xfId="0" applyNumberFormat="1" applyFont="1" applyFill="1" applyBorder="1" applyAlignment="1">
      <alignment horizontal="center" vertical="center"/>
    </xf>
  </cellXfs>
  <cellStyles count="4">
    <cellStyle name="一般" xfId="0" builtinId="0"/>
    <cellStyle name="一般 2" xfId="2"/>
    <cellStyle name="一般 2 2" xfId="3"/>
    <cellStyle name="超連結" xfId="1" builtinId="8"/>
  </cellStyles>
  <dxfs count="50">
    <dxf>
      <font>
        <strike val="0"/>
        <outline val="0"/>
        <shadow val="0"/>
        <u val="none"/>
        <vertAlign val="baseline"/>
        <sz val="12"/>
        <color theme="1"/>
        <name val="新細明體"/>
        <scheme val="minor"/>
      </font>
    </dxf>
    <dxf>
      <font>
        <b val="0"/>
        <i val="0"/>
        <strike val="0"/>
        <condense val="0"/>
        <extend val="0"/>
        <outline val="0"/>
        <shadow val="0"/>
        <u val="none"/>
        <vertAlign val="baseline"/>
        <sz val="12"/>
        <color theme="1"/>
        <name val="新細明體"/>
        <scheme val="minor"/>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新細明體"/>
        <scheme val="minor"/>
      </font>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新細明體"/>
        <scheme val="minor"/>
      </font>
      <numFmt numFmtId="176" formatCode="0_ "/>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2"/>
        <color theme="1"/>
        <name val="新細明體"/>
        <scheme val="none"/>
      </font>
    </dxf>
    <dxf>
      <font>
        <b val="0"/>
        <i val="0"/>
        <strike val="0"/>
        <condense val="0"/>
        <extend val="0"/>
        <outline val="0"/>
        <shadow val="0"/>
        <u val="none"/>
        <vertAlign val="baseline"/>
        <sz val="12"/>
        <color theme="1"/>
        <name val="新細明體"/>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新細明體"/>
        <scheme val="none"/>
      </font>
      <numFmt numFmtId="0" formatCode="General"/>
      <fill>
        <patternFill patternType="solid">
          <fgColor indexed="64"/>
          <bgColor rgb="FFFFFFFF"/>
        </patternFill>
      </fill>
      <alignment horizontal="fill"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新細明體"/>
        <scheme val="none"/>
      </font>
      <numFmt numFmtId="0" formatCode="General"/>
      <fill>
        <patternFill patternType="solid">
          <fgColor indexed="64"/>
          <bgColor rgb="FFFFFFFF"/>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numFmt numFmtId="0" formatCode="General"/>
      <fill>
        <patternFill patternType="solid">
          <fgColor indexed="64"/>
          <bgColor rgb="FFFFFFFF"/>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numFmt numFmtId="0" formatCode="General"/>
      <fill>
        <patternFill patternType="solid">
          <fgColor indexed="64"/>
          <bgColor rgb="FFFFFFFF"/>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2"/>
        <color theme="1"/>
        <name val="新細明體"/>
        <scheme val="minor"/>
      </font>
    </dxf>
    <dxf>
      <font>
        <b val="0"/>
        <i val="0"/>
        <strike val="0"/>
        <condense val="0"/>
        <extend val="0"/>
        <outline val="0"/>
        <shadow val="0"/>
        <u val="none"/>
        <vertAlign val="baseline"/>
        <sz val="12"/>
        <color theme="1"/>
        <name val="新細明體"/>
        <scheme val="minor"/>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新細明體"/>
        <scheme val="minor"/>
      </font>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新細明體"/>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minor"/>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新細明體"/>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新細明體"/>
        <scheme val="none"/>
      </font>
    </dxf>
    <dxf>
      <font>
        <b val="0"/>
        <i val="0"/>
        <strike val="0"/>
        <condense val="0"/>
        <extend val="0"/>
        <outline val="0"/>
        <shadow val="0"/>
        <u val="none"/>
        <vertAlign val="baseline"/>
        <sz val="12"/>
        <color theme="1"/>
        <name val="新細明體"/>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新細明體"/>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strike val="0"/>
        <outline val="0"/>
        <shadow val="0"/>
        <u val="none"/>
        <vertAlign val="baseline"/>
        <sz val="12"/>
        <color theme="1"/>
        <name val="新細明體"/>
        <scheme val="none"/>
      </font>
    </dxf>
    <dxf>
      <font>
        <b val="0"/>
        <i val="0"/>
        <strike val="0"/>
        <condense val="0"/>
        <extend val="0"/>
        <outline val="0"/>
        <shadow val="0"/>
        <u val="none"/>
        <vertAlign val="baseline"/>
        <sz val="12"/>
        <color theme="1"/>
        <name val="新細明體"/>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新細明體"/>
        <scheme val="none"/>
      </font>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新細明體"/>
        <scheme val="none"/>
      </font>
      <numFmt numFmtId="30" formatCode="@"/>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新細明體"/>
        <scheme val="none"/>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7" name="表格7" displayName="表格7" ref="A1:E1077" totalsRowShown="0" headerRowDxfId="15" dataDxfId="14" headerRowBorderDxfId="22" tableBorderDxfId="23" totalsRowBorderDxfId="21">
  <autoFilter ref="A1:E1077"/>
  <tableColumns count="5">
    <tableColumn id="1" name="序號" dataDxfId="20"/>
    <tableColumn id="2" name="書名" dataDxfId="19"/>
    <tableColumn id="3" name="出版年" dataDxfId="18"/>
    <tableColumn id="4" name="ISBN" dataDxfId="17"/>
    <tableColumn id="5" name="網址" dataDxfId="16"/>
  </tableColumns>
  <tableStyleInfo name="TableStyleLight14" showFirstColumn="0" showLastColumn="0" showRowStripes="1" showColumnStripes="0"/>
</table>
</file>

<file path=xl/tables/table2.xml><?xml version="1.0" encoding="utf-8"?>
<table xmlns="http://schemas.openxmlformats.org/spreadsheetml/2006/main" id="2" name="表格2" displayName="表格2" ref="A1:E1062" totalsRowShown="0" headerRowDxfId="8" dataDxfId="7" headerRowBorderDxfId="48" tableBorderDxfId="49" totalsRowBorderDxfId="47">
  <autoFilter ref="A1:E1062"/>
  <tableColumns count="5">
    <tableColumn id="1" name="序號" dataDxfId="13"/>
    <tableColumn id="2" name="書名" dataDxfId="12"/>
    <tableColumn id="3" name="出版年" dataDxfId="11"/>
    <tableColumn id="4" name="ISBN" dataDxfId="10"/>
    <tableColumn id="5" name="網址" dataDxfId="9"/>
  </tableColumns>
  <tableStyleInfo name="TableStyleLight14" showFirstColumn="0" showLastColumn="0" showRowStripes="1" showColumnStripes="0"/>
</table>
</file>

<file path=xl/tables/table3.xml><?xml version="1.0" encoding="utf-8"?>
<table xmlns="http://schemas.openxmlformats.org/spreadsheetml/2006/main" id="6" name="表格6" displayName="表格6" ref="A1:E882" totalsRowShown="0" headerRowDxfId="1" dataDxfId="0" headerRowBorderDxfId="25" tableBorderDxfId="26" totalsRowBorderDxfId="24">
  <autoFilter ref="A1:E882"/>
  <tableColumns count="5">
    <tableColumn id="1" name="序號" dataDxfId="6"/>
    <tableColumn id="2" name="書名" dataDxfId="5"/>
    <tableColumn id="3" name="出版年" dataDxfId="4"/>
    <tableColumn id="4" name="ISBN" dataDxfId="3"/>
    <tableColumn id="5" name="網址" dataDxfId="2"/>
  </tableColumns>
  <tableStyleInfo name="TableStyleLight14" showFirstColumn="0" showLastColumn="0" showRowStripes="1" showColumnStripes="0"/>
</table>
</file>

<file path=xl/tables/table4.xml><?xml version="1.0" encoding="utf-8"?>
<table xmlns="http://schemas.openxmlformats.org/spreadsheetml/2006/main" id="3" name="表格3" displayName="表格3" ref="A1:E36" totalsRowShown="0" headerRowDxfId="30" dataDxfId="29" headerRowBorderDxfId="35" tableBorderDxfId="36" totalsRowBorderDxfId="34">
  <autoFilter ref="A1:E36"/>
  <tableColumns count="5">
    <tableColumn id="1" name="序號" dataDxfId="33"/>
    <tableColumn id="2" name="書名" dataDxfId="32" dataCellStyle="一般 2"/>
    <tableColumn id="3" name="出版年" dataDxfId="31" dataCellStyle="一般 2"/>
    <tableColumn id="4" name="ISBN" dataDxfId="28" dataCellStyle="一般 2"/>
    <tableColumn id="5" name="網址" dataDxfId="27" dataCellStyle="一般 2"/>
  </tableColumns>
  <tableStyleInfo name="TableStyleLight14" showFirstColumn="0" showLastColumn="0" showRowStripes="1" showColumnStripes="0"/>
</table>
</file>

<file path=xl/tables/table5.xml><?xml version="1.0" encoding="utf-8"?>
<table xmlns="http://schemas.openxmlformats.org/spreadsheetml/2006/main" id="5" name="表格5" displayName="表格5" ref="A1:E831" totalsRowShown="0" headerRowDxfId="38" dataDxfId="37" headerRowBorderDxfId="45" tableBorderDxfId="46" totalsRowBorderDxfId="44">
  <autoFilter ref="A1:E831"/>
  <tableColumns count="5">
    <tableColumn id="1" name="序號" dataDxfId="43"/>
    <tableColumn id="2" name="書名" dataDxfId="42"/>
    <tableColumn id="3" name="出版年" dataDxfId="41"/>
    <tableColumn id="4" name="ISBN" dataDxfId="40"/>
    <tableColumn id="5" name="網址" dataDxfId="39"/>
  </tableColumns>
  <tableStyleInfo name="TableStyleLight14"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kmu.ebook.hyread.com.tw/bookDetail.jsp?id=233153"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airitibooks.com/Detail/Detail?PublicationID=P20090731001"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reading.udn.com/libnew/Redirect.jsp?T_ID=1407492&amp;U_ID=chihle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pubs.acs.org/doi/book/10.1021/bk-2018-1278"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doi.org/10.1007/978-3-662-610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7"/>
  <sheetViews>
    <sheetView tabSelected="1" topLeftCell="A76" workbookViewId="0">
      <selection activeCell="B55" sqref="B55"/>
    </sheetView>
  </sheetViews>
  <sheetFormatPr defaultRowHeight="16.2" x14ac:dyDescent="0.3"/>
  <cols>
    <col min="1" max="1" width="8.88671875" style="2"/>
    <col min="2" max="2" width="55.5546875" style="3" customWidth="1"/>
    <col min="3" max="3" width="13.44140625" style="2" customWidth="1"/>
    <col min="4" max="4" width="32.33203125" style="3" customWidth="1"/>
    <col min="5" max="5" width="50.44140625" style="3" customWidth="1"/>
    <col min="6" max="16384" width="8.88671875" style="3"/>
  </cols>
  <sheetData>
    <row r="1" spans="1:5" s="2" customFormat="1" x14ac:dyDescent="0.3">
      <c r="A1" s="4" t="s">
        <v>0</v>
      </c>
      <c r="B1" s="5" t="s">
        <v>1</v>
      </c>
      <c r="C1" s="5" t="s">
        <v>2</v>
      </c>
      <c r="D1" s="5" t="s">
        <v>3</v>
      </c>
      <c r="E1" s="6" t="s">
        <v>4</v>
      </c>
    </row>
    <row r="2" spans="1:5" x14ac:dyDescent="0.3">
      <c r="A2" s="68">
        <v>1</v>
      </c>
      <c r="B2" s="69" t="s">
        <v>4662</v>
      </c>
      <c r="C2" s="65" t="s">
        <v>128</v>
      </c>
      <c r="D2" s="69" t="s">
        <v>4710</v>
      </c>
      <c r="E2" s="70" t="s">
        <v>9589</v>
      </c>
    </row>
    <row r="3" spans="1:5" x14ac:dyDescent="0.3">
      <c r="A3" s="68">
        <v>2</v>
      </c>
      <c r="B3" s="69" t="s">
        <v>4663</v>
      </c>
      <c r="C3" s="65" t="s">
        <v>126</v>
      </c>
      <c r="D3" s="69" t="s">
        <v>4711</v>
      </c>
      <c r="E3" s="67" t="s">
        <v>4757</v>
      </c>
    </row>
    <row r="4" spans="1:5" x14ac:dyDescent="0.3">
      <c r="A4" s="68">
        <v>3</v>
      </c>
      <c r="B4" s="69" t="s">
        <v>4664</v>
      </c>
      <c r="C4" s="65" t="s">
        <v>125</v>
      </c>
      <c r="D4" s="69" t="s">
        <v>4712</v>
      </c>
      <c r="E4" s="67" t="s">
        <v>4758</v>
      </c>
    </row>
    <row r="5" spans="1:5" x14ac:dyDescent="0.3">
      <c r="A5" s="68">
        <v>4</v>
      </c>
      <c r="B5" s="69" t="s">
        <v>4665</v>
      </c>
      <c r="C5" s="65" t="s">
        <v>125</v>
      </c>
      <c r="D5" s="69" t="s">
        <v>4713</v>
      </c>
      <c r="E5" s="67" t="s">
        <v>4759</v>
      </c>
    </row>
    <row r="6" spans="1:5" x14ac:dyDescent="0.3">
      <c r="A6" s="68">
        <v>5</v>
      </c>
      <c r="B6" s="69" t="s">
        <v>4666</v>
      </c>
      <c r="C6" s="65" t="s">
        <v>126</v>
      </c>
      <c r="D6" s="69" t="s">
        <v>4714</v>
      </c>
      <c r="E6" s="67" t="s">
        <v>4760</v>
      </c>
    </row>
    <row r="7" spans="1:5" x14ac:dyDescent="0.3">
      <c r="A7" s="68">
        <v>6</v>
      </c>
      <c r="B7" s="69" t="s">
        <v>4667</v>
      </c>
      <c r="C7" s="65" t="s">
        <v>126</v>
      </c>
      <c r="D7" s="69" t="s">
        <v>4715</v>
      </c>
      <c r="E7" s="67" t="s">
        <v>4761</v>
      </c>
    </row>
    <row r="8" spans="1:5" x14ac:dyDescent="0.3">
      <c r="A8" s="68">
        <v>7</v>
      </c>
      <c r="B8" s="69" t="s">
        <v>4668</v>
      </c>
      <c r="C8" s="65" t="s">
        <v>126</v>
      </c>
      <c r="D8" s="69" t="s">
        <v>4716</v>
      </c>
      <c r="E8" s="67" t="s">
        <v>4762</v>
      </c>
    </row>
    <row r="9" spans="1:5" x14ac:dyDescent="0.3">
      <c r="A9" s="68">
        <v>8</v>
      </c>
      <c r="B9" s="69" t="s">
        <v>4669</v>
      </c>
      <c r="C9" s="65" t="s">
        <v>126</v>
      </c>
      <c r="D9" s="69" t="s">
        <v>4717</v>
      </c>
      <c r="E9" s="67" t="s">
        <v>4763</v>
      </c>
    </row>
    <row r="10" spans="1:5" x14ac:dyDescent="0.3">
      <c r="A10" s="68">
        <v>9</v>
      </c>
      <c r="B10" s="69" t="s">
        <v>4670</v>
      </c>
      <c r="C10" s="65" t="s">
        <v>126</v>
      </c>
      <c r="D10" s="69" t="s">
        <v>4718</v>
      </c>
      <c r="E10" s="67" t="s">
        <v>4764</v>
      </c>
    </row>
    <row r="11" spans="1:5" x14ac:dyDescent="0.3">
      <c r="A11" s="68">
        <v>10</v>
      </c>
      <c r="B11" s="69" t="s">
        <v>4671</v>
      </c>
      <c r="C11" s="65" t="s">
        <v>127</v>
      </c>
      <c r="D11" s="69" t="s">
        <v>4719</v>
      </c>
      <c r="E11" s="67" t="s">
        <v>4765</v>
      </c>
    </row>
    <row r="12" spans="1:5" x14ac:dyDescent="0.3">
      <c r="A12" s="68">
        <v>11</v>
      </c>
      <c r="B12" s="69" t="s">
        <v>4672</v>
      </c>
      <c r="C12" s="65" t="s">
        <v>4581</v>
      </c>
      <c r="D12" s="69" t="s">
        <v>4720</v>
      </c>
      <c r="E12" s="67" t="s">
        <v>4766</v>
      </c>
    </row>
    <row r="13" spans="1:5" x14ac:dyDescent="0.3">
      <c r="A13" s="68">
        <v>12</v>
      </c>
      <c r="B13" s="69" t="s">
        <v>4673</v>
      </c>
      <c r="C13" s="65" t="s">
        <v>126</v>
      </c>
      <c r="D13" s="69" t="s">
        <v>4721</v>
      </c>
      <c r="E13" s="67" t="s">
        <v>4767</v>
      </c>
    </row>
    <row r="14" spans="1:5" x14ac:dyDescent="0.3">
      <c r="A14" s="68">
        <v>13</v>
      </c>
      <c r="B14" s="69" t="s">
        <v>4674</v>
      </c>
      <c r="C14" s="65" t="s">
        <v>126</v>
      </c>
      <c r="D14" s="69" t="s">
        <v>4722</v>
      </c>
      <c r="E14" s="67" t="s">
        <v>4768</v>
      </c>
    </row>
    <row r="15" spans="1:5" x14ac:dyDescent="0.3">
      <c r="A15" s="68">
        <v>14</v>
      </c>
      <c r="B15" s="69" t="s">
        <v>4675</v>
      </c>
      <c r="C15" s="65" t="s">
        <v>125</v>
      </c>
      <c r="D15" s="69" t="s">
        <v>4723</v>
      </c>
      <c r="E15" s="67" t="s">
        <v>4769</v>
      </c>
    </row>
    <row r="16" spans="1:5" x14ac:dyDescent="0.3">
      <c r="A16" s="68">
        <v>15</v>
      </c>
      <c r="B16" s="69" t="s">
        <v>4676</v>
      </c>
      <c r="C16" s="65" t="s">
        <v>125</v>
      </c>
      <c r="D16" s="69" t="s">
        <v>4724</v>
      </c>
      <c r="E16" s="67" t="s">
        <v>4770</v>
      </c>
    </row>
    <row r="17" spans="1:5" x14ac:dyDescent="0.3">
      <c r="A17" s="68">
        <v>16</v>
      </c>
      <c r="B17" s="69" t="s">
        <v>4677</v>
      </c>
      <c r="C17" s="65" t="s">
        <v>125</v>
      </c>
      <c r="D17" s="69" t="s">
        <v>4725</v>
      </c>
      <c r="E17" s="67" t="s">
        <v>4771</v>
      </c>
    </row>
    <row r="18" spans="1:5" x14ac:dyDescent="0.3">
      <c r="A18" s="68">
        <v>17</v>
      </c>
      <c r="B18" s="69" t="s">
        <v>4678</v>
      </c>
      <c r="C18" s="65" t="s">
        <v>126</v>
      </c>
      <c r="D18" s="69" t="s">
        <v>4726</v>
      </c>
      <c r="E18" s="67" t="s">
        <v>4772</v>
      </c>
    </row>
    <row r="19" spans="1:5" x14ac:dyDescent="0.3">
      <c r="A19" s="68">
        <v>18</v>
      </c>
      <c r="B19" s="69" t="s">
        <v>4679</v>
      </c>
      <c r="C19" s="65" t="s">
        <v>125</v>
      </c>
      <c r="D19" s="69" t="s">
        <v>4727</v>
      </c>
      <c r="E19" s="67" t="s">
        <v>4773</v>
      </c>
    </row>
    <row r="20" spans="1:5" x14ac:dyDescent="0.3">
      <c r="A20" s="68">
        <v>19</v>
      </c>
      <c r="B20" s="69" t="s">
        <v>4680</v>
      </c>
      <c r="C20" s="65" t="s">
        <v>126</v>
      </c>
      <c r="D20" s="69" t="s">
        <v>4728</v>
      </c>
      <c r="E20" s="67" t="s">
        <v>4774</v>
      </c>
    </row>
    <row r="21" spans="1:5" x14ac:dyDescent="0.3">
      <c r="A21" s="68">
        <v>20</v>
      </c>
      <c r="B21" s="69" t="s">
        <v>4681</v>
      </c>
      <c r="C21" s="65" t="s">
        <v>126</v>
      </c>
      <c r="D21" s="69" t="s">
        <v>4729</v>
      </c>
      <c r="E21" s="67" t="s">
        <v>4775</v>
      </c>
    </row>
    <row r="22" spans="1:5" x14ac:dyDescent="0.3">
      <c r="A22" s="68">
        <v>21</v>
      </c>
      <c r="B22" s="69" t="s">
        <v>4682</v>
      </c>
      <c r="C22" s="65" t="s">
        <v>4582</v>
      </c>
      <c r="D22" s="69" t="s">
        <v>4730</v>
      </c>
      <c r="E22" s="67" t="s">
        <v>4776</v>
      </c>
    </row>
    <row r="23" spans="1:5" x14ac:dyDescent="0.3">
      <c r="A23" s="68">
        <v>22</v>
      </c>
      <c r="B23" s="69" t="s">
        <v>4683</v>
      </c>
      <c r="C23" s="65" t="s">
        <v>128</v>
      </c>
      <c r="D23" s="69" t="s">
        <v>4731</v>
      </c>
      <c r="E23" s="67" t="s">
        <v>4777</v>
      </c>
    </row>
    <row r="24" spans="1:5" x14ac:dyDescent="0.3">
      <c r="A24" s="68">
        <v>23</v>
      </c>
      <c r="B24" s="69" t="s">
        <v>4684</v>
      </c>
      <c r="C24" s="65" t="s">
        <v>126</v>
      </c>
      <c r="D24" s="69" t="s">
        <v>4732</v>
      </c>
      <c r="E24" s="67" t="s">
        <v>4778</v>
      </c>
    </row>
    <row r="25" spans="1:5" x14ac:dyDescent="0.3">
      <c r="A25" s="68">
        <v>24</v>
      </c>
      <c r="B25" s="69" t="s">
        <v>4685</v>
      </c>
      <c r="C25" s="65" t="s">
        <v>126</v>
      </c>
      <c r="D25" s="69" t="s">
        <v>4733</v>
      </c>
      <c r="E25" s="67" t="s">
        <v>4779</v>
      </c>
    </row>
    <row r="26" spans="1:5" x14ac:dyDescent="0.3">
      <c r="A26" s="68">
        <v>25</v>
      </c>
      <c r="B26" s="69" t="s">
        <v>4686</v>
      </c>
      <c r="C26" s="65" t="s">
        <v>126</v>
      </c>
      <c r="D26" s="69" t="s">
        <v>4734</v>
      </c>
      <c r="E26" s="67" t="s">
        <v>4780</v>
      </c>
    </row>
    <row r="27" spans="1:5" x14ac:dyDescent="0.3">
      <c r="A27" s="68">
        <v>26</v>
      </c>
      <c r="B27" s="69" t="s">
        <v>4687</v>
      </c>
      <c r="C27" s="65" t="s">
        <v>126</v>
      </c>
      <c r="D27" s="69" t="s">
        <v>4735</v>
      </c>
      <c r="E27" s="67" t="s">
        <v>4781</v>
      </c>
    </row>
    <row r="28" spans="1:5" x14ac:dyDescent="0.3">
      <c r="A28" s="68">
        <v>27</v>
      </c>
      <c r="B28" s="69" t="s">
        <v>4688</v>
      </c>
      <c r="C28" s="65" t="s">
        <v>125</v>
      </c>
      <c r="D28" s="69" t="s">
        <v>4736</v>
      </c>
      <c r="E28" s="67" t="s">
        <v>4782</v>
      </c>
    </row>
    <row r="29" spans="1:5" x14ac:dyDescent="0.3">
      <c r="A29" s="68">
        <v>28</v>
      </c>
      <c r="B29" s="69" t="s">
        <v>4689</v>
      </c>
      <c r="C29" s="65" t="s">
        <v>125</v>
      </c>
      <c r="D29" s="69" t="s">
        <v>4737</v>
      </c>
      <c r="E29" s="67" t="s">
        <v>4783</v>
      </c>
    </row>
    <row r="30" spans="1:5" x14ac:dyDescent="0.3">
      <c r="A30" s="68">
        <v>29</v>
      </c>
      <c r="B30" s="69" t="s">
        <v>4690</v>
      </c>
      <c r="C30" s="65" t="s">
        <v>125</v>
      </c>
      <c r="D30" s="69" t="s">
        <v>4738</v>
      </c>
      <c r="E30" s="67" t="s">
        <v>4784</v>
      </c>
    </row>
    <row r="31" spans="1:5" x14ac:dyDescent="0.3">
      <c r="A31" s="68">
        <v>30</v>
      </c>
      <c r="B31" s="69" t="s">
        <v>4691</v>
      </c>
      <c r="C31" s="65" t="s">
        <v>125</v>
      </c>
      <c r="D31" s="69" t="s">
        <v>4739</v>
      </c>
      <c r="E31" s="67" t="s">
        <v>4785</v>
      </c>
    </row>
    <row r="32" spans="1:5" x14ac:dyDescent="0.3">
      <c r="A32" s="68">
        <v>31</v>
      </c>
      <c r="B32" s="69" t="s">
        <v>4692</v>
      </c>
      <c r="C32" s="65" t="s">
        <v>125</v>
      </c>
      <c r="D32" s="69" t="s">
        <v>4740</v>
      </c>
      <c r="E32" s="67" t="s">
        <v>4786</v>
      </c>
    </row>
    <row r="33" spans="1:5" x14ac:dyDescent="0.3">
      <c r="A33" s="68">
        <v>32</v>
      </c>
      <c r="B33" s="69" t="s">
        <v>4693</v>
      </c>
      <c r="C33" s="65" t="s">
        <v>125</v>
      </c>
      <c r="D33" s="69" t="s">
        <v>4741</v>
      </c>
      <c r="E33" s="67" t="s">
        <v>4787</v>
      </c>
    </row>
    <row r="34" spans="1:5" x14ac:dyDescent="0.3">
      <c r="A34" s="68">
        <v>33</v>
      </c>
      <c r="B34" s="69" t="s">
        <v>4694</v>
      </c>
      <c r="C34" s="65" t="s">
        <v>125</v>
      </c>
      <c r="D34" s="69" t="s">
        <v>4742</v>
      </c>
      <c r="E34" s="67" t="s">
        <v>4788</v>
      </c>
    </row>
    <row r="35" spans="1:5" x14ac:dyDescent="0.3">
      <c r="A35" s="68">
        <v>34</v>
      </c>
      <c r="B35" s="69" t="s">
        <v>4695</v>
      </c>
      <c r="C35" s="65" t="s">
        <v>125</v>
      </c>
      <c r="D35" s="69" t="s">
        <v>4743</v>
      </c>
      <c r="E35" s="67" t="s">
        <v>4789</v>
      </c>
    </row>
    <row r="36" spans="1:5" x14ac:dyDescent="0.3">
      <c r="A36" s="68">
        <v>35</v>
      </c>
      <c r="B36" s="69" t="s">
        <v>4696</v>
      </c>
      <c r="C36" s="65" t="s">
        <v>125</v>
      </c>
      <c r="D36" s="69" t="s">
        <v>4744</v>
      </c>
      <c r="E36" s="67" t="s">
        <v>4790</v>
      </c>
    </row>
    <row r="37" spans="1:5" x14ac:dyDescent="0.3">
      <c r="A37" s="68">
        <v>36</v>
      </c>
      <c r="B37" s="69" t="s">
        <v>4697</v>
      </c>
      <c r="C37" s="65" t="s">
        <v>125</v>
      </c>
      <c r="D37" s="69" t="s">
        <v>4745</v>
      </c>
      <c r="E37" s="67" t="s">
        <v>4791</v>
      </c>
    </row>
    <row r="38" spans="1:5" x14ac:dyDescent="0.3">
      <c r="A38" s="68">
        <v>37</v>
      </c>
      <c r="B38" s="69" t="s">
        <v>4698</v>
      </c>
      <c r="C38" s="65" t="s">
        <v>125</v>
      </c>
      <c r="D38" s="69" t="s">
        <v>4746</v>
      </c>
      <c r="E38" s="67" t="s">
        <v>4792</v>
      </c>
    </row>
    <row r="39" spans="1:5" x14ac:dyDescent="0.3">
      <c r="A39" s="68">
        <v>38</v>
      </c>
      <c r="B39" s="69" t="s">
        <v>4699</v>
      </c>
      <c r="C39" s="65" t="s">
        <v>125</v>
      </c>
      <c r="D39" s="69" t="s">
        <v>4747</v>
      </c>
      <c r="E39" s="67" t="s">
        <v>4793</v>
      </c>
    </row>
    <row r="40" spans="1:5" x14ac:dyDescent="0.3">
      <c r="A40" s="68">
        <v>39</v>
      </c>
      <c r="B40" s="69" t="s">
        <v>4700</v>
      </c>
      <c r="C40" s="65" t="s">
        <v>126</v>
      </c>
      <c r="D40" s="69" t="s">
        <v>4748</v>
      </c>
      <c r="E40" s="67" t="s">
        <v>4794</v>
      </c>
    </row>
    <row r="41" spans="1:5" x14ac:dyDescent="0.3">
      <c r="A41" s="68">
        <v>40</v>
      </c>
      <c r="B41" s="69" t="s">
        <v>4701</v>
      </c>
      <c r="C41" s="65" t="s">
        <v>126</v>
      </c>
      <c r="D41" s="69" t="s">
        <v>4749</v>
      </c>
      <c r="E41" s="67" t="s">
        <v>4795</v>
      </c>
    </row>
    <row r="42" spans="1:5" x14ac:dyDescent="0.3">
      <c r="A42" s="68">
        <v>41</v>
      </c>
      <c r="B42" s="69" t="s">
        <v>4702</v>
      </c>
      <c r="C42" s="65" t="s">
        <v>126</v>
      </c>
      <c r="D42" s="69" t="s">
        <v>4750</v>
      </c>
      <c r="E42" s="67" t="s">
        <v>4796</v>
      </c>
    </row>
    <row r="43" spans="1:5" x14ac:dyDescent="0.3">
      <c r="A43" s="68">
        <v>42</v>
      </c>
      <c r="B43" s="69" t="s">
        <v>4703</v>
      </c>
      <c r="C43" s="65" t="s">
        <v>125</v>
      </c>
      <c r="D43" s="69" t="s">
        <v>4751</v>
      </c>
      <c r="E43" s="67" t="s">
        <v>4797</v>
      </c>
    </row>
    <row r="44" spans="1:5" x14ac:dyDescent="0.3">
      <c r="A44" s="68">
        <v>43</v>
      </c>
      <c r="B44" s="69" t="s">
        <v>4704</v>
      </c>
      <c r="C44" s="65" t="s">
        <v>126</v>
      </c>
      <c r="D44" s="69" t="s">
        <v>4752</v>
      </c>
      <c r="E44" s="67" t="s">
        <v>4798</v>
      </c>
    </row>
    <row r="45" spans="1:5" x14ac:dyDescent="0.3">
      <c r="A45" s="68">
        <v>44</v>
      </c>
      <c r="B45" s="69" t="s">
        <v>4705</v>
      </c>
      <c r="C45" s="65" t="s">
        <v>125</v>
      </c>
      <c r="D45" s="69" t="s">
        <v>4753</v>
      </c>
      <c r="E45" s="67" t="s">
        <v>4799</v>
      </c>
    </row>
    <row r="46" spans="1:5" x14ac:dyDescent="0.3">
      <c r="A46" s="68">
        <v>45</v>
      </c>
      <c r="B46" s="69" t="s">
        <v>4706</v>
      </c>
      <c r="C46" s="65" t="s">
        <v>126</v>
      </c>
      <c r="D46" s="69" t="s">
        <v>4754</v>
      </c>
      <c r="E46" s="67" t="s">
        <v>4800</v>
      </c>
    </row>
    <row r="47" spans="1:5" x14ac:dyDescent="0.3">
      <c r="A47" s="68">
        <v>46</v>
      </c>
      <c r="B47" s="69" t="s">
        <v>4707</v>
      </c>
      <c r="C47" s="65" t="s">
        <v>126</v>
      </c>
      <c r="D47" s="69" t="s">
        <v>4755</v>
      </c>
      <c r="E47" s="67" t="s">
        <v>4801</v>
      </c>
    </row>
    <row r="48" spans="1:5" x14ac:dyDescent="0.3">
      <c r="A48" s="68">
        <v>47</v>
      </c>
      <c r="B48" s="69" t="s">
        <v>4708</v>
      </c>
      <c r="C48" s="65" t="s">
        <v>125</v>
      </c>
      <c r="D48" s="69" t="s">
        <v>4756</v>
      </c>
      <c r="E48" s="67" t="s">
        <v>4802</v>
      </c>
    </row>
    <row r="49" spans="1:5" x14ac:dyDescent="0.3">
      <c r="A49" s="68">
        <v>48</v>
      </c>
      <c r="B49" s="69" t="s">
        <v>4709</v>
      </c>
      <c r="C49" s="65" t="s">
        <v>126</v>
      </c>
      <c r="D49" s="66"/>
      <c r="E49" s="67" t="s">
        <v>4803</v>
      </c>
    </row>
    <row r="50" spans="1:5" x14ac:dyDescent="0.3">
      <c r="A50" s="68">
        <v>49</v>
      </c>
      <c r="B50" s="1" t="s">
        <v>6536</v>
      </c>
      <c r="C50" s="7" t="s">
        <v>8574</v>
      </c>
      <c r="D50" s="1" t="s">
        <v>8587</v>
      </c>
      <c r="E50" s="8" t="s">
        <v>7547</v>
      </c>
    </row>
    <row r="51" spans="1:5" x14ac:dyDescent="0.3">
      <c r="A51" s="68">
        <v>50</v>
      </c>
      <c r="B51" s="1" t="s">
        <v>6537</v>
      </c>
      <c r="C51" s="7" t="s">
        <v>8574</v>
      </c>
      <c r="D51" s="1" t="s">
        <v>8588</v>
      </c>
      <c r="E51" s="8" t="s">
        <v>7548</v>
      </c>
    </row>
    <row r="52" spans="1:5" x14ac:dyDescent="0.3">
      <c r="A52" s="68">
        <v>51</v>
      </c>
      <c r="B52" s="1" t="s">
        <v>6538</v>
      </c>
      <c r="C52" s="7" t="s">
        <v>8574</v>
      </c>
      <c r="D52" s="1" t="s">
        <v>8589</v>
      </c>
      <c r="E52" s="8" t="s">
        <v>7549</v>
      </c>
    </row>
    <row r="53" spans="1:5" x14ac:dyDescent="0.3">
      <c r="A53" s="68">
        <v>52</v>
      </c>
      <c r="B53" s="1" t="s">
        <v>6539</v>
      </c>
      <c r="C53" s="7" t="s">
        <v>8574</v>
      </c>
      <c r="D53" s="1" t="s">
        <v>8590</v>
      </c>
      <c r="E53" s="8" t="s">
        <v>7550</v>
      </c>
    </row>
    <row r="54" spans="1:5" x14ac:dyDescent="0.3">
      <c r="A54" s="68">
        <v>53</v>
      </c>
      <c r="B54" s="1" t="s">
        <v>6540</v>
      </c>
      <c r="C54" s="7" t="s">
        <v>8574</v>
      </c>
      <c r="D54" s="1" t="s">
        <v>8591</v>
      </c>
      <c r="E54" s="8" t="s">
        <v>7551</v>
      </c>
    </row>
    <row r="55" spans="1:5" x14ac:dyDescent="0.3">
      <c r="A55" s="68">
        <v>54</v>
      </c>
      <c r="B55" s="1" t="s">
        <v>6541</v>
      </c>
      <c r="C55" s="7" t="s">
        <v>8574</v>
      </c>
      <c r="D55" s="1" t="s">
        <v>8592</v>
      </c>
      <c r="E55" s="8" t="s">
        <v>7552</v>
      </c>
    </row>
    <row r="56" spans="1:5" x14ac:dyDescent="0.3">
      <c r="A56" s="68">
        <v>55</v>
      </c>
      <c r="B56" s="1" t="s">
        <v>6542</v>
      </c>
      <c r="C56" s="7" t="s">
        <v>8574</v>
      </c>
      <c r="D56" s="1" t="s">
        <v>8593</v>
      </c>
      <c r="E56" s="8" t="s">
        <v>7553</v>
      </c>
    </row>
    <row r="57" spans="1:5" x14ac:dyDescent="0.3">
      <c r="A57" s="68">
        <v>56</v>
      </c>
      <c r="B57" s="1" t="s">
        <v>6543</v>
      </c>
      <c r="C57" s="7" t="s">
        <v>8574</v>
      </c>
      <c r="D57" s="1" t="s">
        <v>8594</v>
      </c>
      <c r="E57" s="8" t="s">
        <v>7554</v>
      </c>
    </row>
    <row r="58" spans="1:5" x14ac:dyDescent="0.3">
      <c r="A58" s="68">
        <v>57</v>
      </c>
      <c r="B58" s="1" t="s">
        <v>6544</v>
      </c>
      <c r="C58" s="7" t="s">
        <v>8574</v>
      </c>
      <c r="D58" s="1" t="s">
        <v>8595</v>
      </c>
      <c r="E58" s="8" t="s">
        <v>7555</v>
      </c>
    </row>
    <row r="59" spans="1:5" x14ac:dyDescent="0.3">
      <c r="A59" s="68">
        <v>58</v>
      </c>
      <c r="B59" s="1" t="s">
        <v>6545</v>
      </c>
      <c r="C59" s="7" t="s">
        <v>8574</v>
      </c>
      <c r="D59" s="1" t="s">
        <v>8596</v>
      </c>
      <c r="E59" s="8" t="s">
        <v>7556</v>
      </c>
    </row>
    <row r="60" spans="1:5" x14ac:dyDescent="0.3">
      <c r="A60" s="68">
        <v>59</v>
      </c>
      <c r="B60" s="1" t="s">
        <v>6546</v>
      </c>
      <c r="C60" s="7" t="s">
        <v>8574</v>
      </c>
      <c r="D60" s="1" t="s">
        <v>8597</v>
      </c>
      <c r="E60" s="8" t="s">
        <v>7557</v>
      </c>
    </row>
    <row r="61" spans="1:5" x14ac:dyDescent="0.3">
      <c r="A61" s="68">
        <v>60</v>
      </c>
      <c r="B61" s="1" t="s">
        <v>6547</v>
      </c>
      <c r="C61" s="7" t="s">
        <v>8574</v>
      </c>
      <c r="D61" s="1" t="s">
        <v>8598</v>
      </c>
      <c r="E61" s="8" t="s">
        <v>7558</v>
      </c>
    </row>
    <row r="62" spans="1:5" x14ac:dyDescent="0.3">
      <c r="A62" s="68">
        <v>61</v>
      </c>
      <c r="B62" s="1" t="s">
        <v>6548</v>
      </c>
      <c r="C62" s="7" t="s">
        <v>8574</v>
      </c>
      <c r="D62" s="1" t="s">
        <v>8599</v>
      </c>
      <c r="E62" s="8" t="s">
        <v>7559</v>
      </c>
    </row>
    <row r="63" spans="1:5" x14ac:dyDescent="0.3">
      <c r="A63" s="68">
        <v>62</v>
      </c>
      <c r="B63" s="1" t="s">
        <v>6549</v>
      </c>
      <c r="C63" s="7" t="s">
        <v>8574</v>
      </c>
      <c r="D63" s="1" t="s">
        <v>8600</v>
      </c>
      <c r="E63" s="8" t="s">
        <v>7560</v>
      </c>
    </row>
    <row r="64" spans="1:5" x14ac:dyDescent="0.3">
      <c r="A64" s="68">
        <v>63</v>
      </c>
      <c r="B64" s="1" t="s">
        <v>6550</v>
      </c>
      <c r="C64" s="7" t="s">
        <v>8574</v>
      </c>
      <c r="D64" s="1" t="s">
        <v>8601</v>
      </c>
      <c r="E64" s="8" t="s">
        <v>7561</v>
      </c>
    </row>
    <row r="65" spans="1:5" x14ac:dyDescent="0.3">
      <c r="A65" s="68">
        <v>64</v>
      </c>
      <c r="B65" s="1" t="s">
        <v>6551</v>
      </c>
      <c r="C65" s="7" t="s">
        <v>8574</v>
      </c>
      <c r="D65" s="1" t="s">
        <v>8602</v>
      </c>
      <c r="E65" s="8" t="s">
        <v>7562</v>
      </c>
    </row>
    <row r="66" spans="1:5" x14ac:dyDescent="0.3">
      <c r="A66" s="68">
        <v>65</v>
      </c>
      <c r="B66" s="1" t="s">
        <v>6552</v>
      </c>
      <c r="C66" s="7" t="s">
        <v>8574</v>
      </c>
      <c r="D66" s="1" t="s">
        <v>8603</v>
      </c>
      <c r="E66" s="8" t="s">
        <v>7563</v>
      </c>
    </row>
    <row r="67" spans="1:5" x14ac:dyDescent="0.3">
      <c r="A67" s="68">
        <v>66</v>
      </c>
      <c r="B67" s="1" t="s">
        <v>6553</v>
      </c>
      <c r="C67" s="7" t="s">
        <v>8574</v>
      </c>
      <c r="D67" s="1" t="s">
        <v>8604</v>
      </c>
      <c r="E67" s="8" t="s">
        <v>7564</v>
      </c>
    </row>
    <row r="68" spans="1:5" x14ac:dyDescent="0.3">
      <c r="A68" s="68">
        <v>67</v>
      </c>
      <c r="B68" s="1" t="s">
        <v>6554</v>
      </c>
      <c r="C68" s="7" t="s">
        <v>8574</v>
      </c>
      <c r="D68" s="1" t="s">
        <v>8605</v>
      </c>
      <c r="E68" s="8" t="s">
        <v>7565</v>
      </c>
    </row>
    <row r="69" spans="1:5" x14ac:dyDescent="0.3">
      <c r="A69" s="68">
        <v>68</v>
      </c>
      <c r="B69" s="1" t="s">
        <v>6555</v>
      </c>
      <c r="C69" s="7" t="s">
        <v>8574</v>
      </c>
      <c r="D69" s="1" t="s">
        <v>8606</v>
      </c>
      <c r="E69" s="8" t="s">
        <v>7566</v>
      </c>
    </row>
    <row r="70" spans="1:5" x14ac:dyDescent="0.3">
      <c r="A70" s="68">
        <v>69</v>
      </c>
      <c r="B70" s="1" t="s">
        <v>6556</v>
      </c>
      <c r="C70" s="7" t="s">
        <v>8574</v>
      </c>
      <c r="D70" s="1" t="s">
        <v>8607</v>
      </c>
      <c r="E70" s="8" t="s">
        <v>7567</v>
      </c>
    </row>
    <row r="71" spans="1:5" x14ac:dyDescent="0.3">
      <c r="A71" s="68">
        <v>70</v>
      </c>
      <c r="B71" s="1" t="s">
        <v>6557</v>
      </c>
      <c r="C71" s="7" t="s">
        <v>8574</v>
      </c>
      <c r="D71" s="1" t="s">
        <v>8608</v>
      </c>
      <c r="E71" s="8" t="s">
        <v>7568</v>
      </c>
    </row>
    <row r="72" spans="1:5" x14ac:dyDescent="0.3">
      <c r="A72" s="68">
        <v>71</v>
      </c>
      <c r="B72" s="1" t="s">
        <v>6558</v>
      </c>
      <c r="C72" s="7" t="s">
        <v>8574</v>
      </c>
      <c r="D72" s="1" t="s">
        <v>8609</v>
      </c>
      <c r="E72" s="8" t="s">
        <v>7569</v>
      </c>
    </row>
    <row r="73" spans="1:5" x14ac:dyDescent="0.3">
      <c r="A73" s="68">
        <v>72</v>
      </c>
      <c r="B73" s="1" t="s">
        <v>6559</v>
      </c>
      <c r="C73" s="7" t="s">
        <v>8574</v>
      </c>
      <c r="D73" s="1" t="s">
        <v>8610</v>
      </c>
      <c r="E73" s="8" t="s">
        <v>7570</v>
      </c>
    </row>
    <row r="74" spans="1:5" x14ac:dyDescent="0.3">
      <c r="A74" s="68">
        <v>73</v>
      </c>
      <c r="B74" s="1" t="s">
        <v>6560</v>
      </c>
      <c r="C74" s="7" t="s">
        <v>8574</v>
      </c>
      <c r="D74" s="1" t="s">
        <v>8611</v>
      </c>
      <c r="E74" s="8" t="s">
        <v>7571</v>
      </c>
    </row>
    <row r="75" spans="1:5" x14ac:dyDescent="0.3">
      <c r="A75" s="68">
        <v>74</v>
      </c>
      <c r="B75" s="1" t="s">
        <v>6561</v>
      </c>
      <c r="C75" s="7" t="s">
        <v>8574</v>
      </c>
      <c r="D75" s="1" t="s">
        <v>8612</v>
      </c>
      <c r="E75" s="8" t="s">
        <v>7572</v>
      </c>
    </row>
    <row r="76" spans="1:5" x14ac:dyDescent="0.3">
      <c r="A76" s="68">
        <v>75</v>
      </c>
      <c r="B76" s="1" t="s">
        <v>6562</v>
      </c>
      <c r="C76" s="7" t="s">
        <v>8574</v>
      </c>
      <c r="D76" s="1" t="s">
        <v>8613</v>
      </c>
      <c r="E76" s="8" t="s">
        <v>7573</v>
      </c>
    </row>
    <row r="77" spans="1:5" x14ac:dyDescent="0.3">
      <c r="A77" s="68">
        <v>76</v>
      </c>
      <c r="B77" s="1" t="s">
        <v>6563</v>
      </c>
      <c r="C77" s="7" t="s">
        <v>8574</v>
      </c>
      <c r="D77" s="1" t="s">
        <v>8614</v>
      </c>
      <c r="E77" s="8" t="s">
        <v>7574</v>
      </c>
    </row>
    <row r="78" spans="1:5" x14ac:dyDescent="0.3">
      <c r="A78" s="68">
        <v>77</v>
      </c>
      <c r="B78" s="1" t="s">
        <v>6564</v>
      </c>
      <c r="C78" s="7" t="s">
        <v>8574</v>
      </c>
      <c r="D78" s="1" t="s">
        <v>8615</v>
      </c>
      <c r="E78" s="8" t="s">
        <v>7575</v>
      </c>
    </row>
    <row r="79" spans="1:5" x14ac:dyDescent="0.3">
      <c r="A79" s="68">
        <v>78</v>
      </c>
      <c r="B79" s="1" t="s">
        <v>6565</v>
      </c>
      <c r="C79" s="7" t="s">
        <v>8574</v>
      </c>
      <c r="D79" s="1" t="s">
        <v>8616</v>
      </c>
      <c r="E79" s="8" t="s">
        <v>7576</v>
      </c>
    </row>
    <row r="80" spans="1:5" x14ac:dyDescent="0.3">
      <c r="A80" s="68">
        <v>79</v>
      </c>
      <c r="B80" s="1" t="s">
        <v>6566</v>
      </c>
      <c r="C80" s="7" t="s">
        <v>8574</v>
      </c>
      <c r="D80" s="1" t="s">
        <v>8617</v>
      </c>
      <c r="E80" s="8" t="s">
        <v>7577</v>
      </c>
    </row>
    <row r="81" spans="1:5" x14ac:dyDescent="0.3">
      <c r="A81" s="68">
        <v>80</v>
      </c>
      <c r="B81" s="1" t="s">
        <v>6567</v>
      </c>
      <c r="C81" s="7" t="s">
        <v>8575</v>
      </c>
      <c r="D81" s="1" t="s">
        <v>8618</v>
      </c>
      <c r="E81" s="8" t="s">
        <v>7578</v>
      </c>
    </row>
    <row r="82" spans="1:5" x14ac:dyDescent="0.3">
      <c r="A82" s="68">
        <v>81</v>
      </c>
      <c r="B82" s="1" t="s">
        <v>6568</v>
      </c>
      <c r="C82" s="7" t="s">
        <v>8575</v>
      </c>
      <c r="D82" s="1" t="s">
        <v>8619</v>
      </c>
      <c r="E82" s="8" t="s">
        <v>7579</v>
      </c>
    </row>
    <row r="83" spans="1:5" x14ac:dyDescent="0.3">
      <c r="A83" s="68">
        <v>82</v>
      </c>
      <c r="B83" s="1" t="s">
        <v>6569</v>
      </c>
      <c r="C83" s="7" t="s">
        <v>8575</v>
      </c>
      <c r="D83" s="1" t="s">
        <v>8620</v>
      </c>
      <c r="E83" s="8" t="s">
        <v>7580</v>
      </c>
    </row>
    <row r="84" spans="1:5" x14ac:dyDescent="0.3">
      <c r="A84" s="68">
        <v>83</v>
      </c>
      <c r="B84" s="1" t="s">
        <v>6570</v>
      </c>
      <c r="C84" s="7" t="s">
        <v>8575</v>
      </c>
      <c r="D84" s="1" t="s">
        <v>8621</v>
      </c>
      <c r="E84" s="8" t="s">
        <v>7581</v>
      </c>
    </row>
    <row r="85" spans="1:5" x14ac:dyDescent="0.3">
      <c r="A85" s="68">
        <v>84</v>
      </c>
      <c r="B85" s="1" t="s">
        <v>6571</v>
      </c>
      <c r="C85" s="7" t="s">
        <v>8575</v>
      </c>
      <c r="D85" s="1" t="s">
        <v>8622</v>
      </c>
      <c r="E85" s="8" t="s">
        <v>7582</v>
      </c>
    </row>
    <row r="86" spans="1:5" x14ac:dyDescent="0.3">
      <c r="A86" s="68">
        <v>85</v>
      </c>
      <c r="B86" s="1" t="s">
        <v>6572</v>
      </c>
      <c r="C86" s="7" t="s">
        <v>8575</v>
      </c>
      <c r="D86" s="1" t="s">
        <v>8623</v>
      </c>
      <c r="E86" s="8" t="s">
        <v>7583</v>
      </c>
    </row>
    <row r="87" spans="1:5" x14ac:dyDescent="0.3">
      <c r="A87" s="68">
        <v>86</v>
      </c>
      <c r="B87" s="1" t="s">
        <v>6573</v>
      </c>
      <c r="C87" s="7" t="s">
        <v>8575</v>
      </c>
      <c r="D87" s="1" t="s">
        <v>8624</v>
      </c>
      <c r="E87" s="8" t="s">
        <v>7584</v>
      </c>
    </row>
    <row r="88" spans="1:5" x14ac:dyDescent="0.3">
      <c r="A88" s="68">
        <v>87</v>
      </c>
      <c r="B88" s="1" t="s">
        <v>6574</v>
      </c>
      <c r="C88" s="7" t="s">
        <v>8575</v>
      </c>
      <c r="D88" s="1" t="s">
        <v>8625</v>
      </c>
      <c r="E88" s="8" t="s">
        <v>7585</v>
      </c>
    </row>
    <row r="89" spans="1:5" x14ac:dyDescent="0.3">
      <c r="A89" s="68">
        <v>88</v>
      </c>
      <c r="B89" s="1" t="s">
        <v>6575</v>
      </c>
      <c r="C89" s="7" t="s">
        <v>8575</v>
      </c>
      <c r="D89" s="1" t="s">
        <v>8626</v>
      </c>
      <c r="E89" s="8" t="s">
        <v>7586</v>
      </c>
    </row>
    <row r="90" spans="1:5" x14ac:dyDescent="0.3">
      <c r="A90" s="68">
        <v>89</v>
      </c>
      <c r="B90" s="1" t="s">
        <v>6576</v>
      </c>
      <c r="C90" s="7" t="s">
        <v>8575</v>
      </c>
      <c r="D90" s="1" t="s">
        <v>8627</v>
      </c>
      <c r="E90" s="8" t="s">
        <v>7587</v>
      </c>
    </row>
    <row r="91" spans="1:5" x14ac:dyDescent="0.3">
      <c r="A91" s="68">
        <v>90</v>
      </c>
      <c r="B91" s="1" t="s">
        <v>6577</v>
      </c>
      <c r="C91" s="7" t="s">
        <v>8575</v>
      </c>
      <c r="D91" s="1" t="s">
        <v>8628</v>
      </c>
      <c r="E91" s="8" t="s">
        <v>7588</v>
      </c>
    </row>
    <row r="92" spans="1:5" x14ac:dyDescent="0.3">
      <c r="A92" s="68">
        <v>91</v>
      </c>
      <c r="B92" s="1" t="s">
        <v>6578</v>
      </c>
      <c r="C92" s="7" t="s">
        <v>8575</v>
      </c>
      <c r="D92" s="1" t="s">
        <v>8629</v>
      </c>
      <c r="E92" s="8" t="s">
        <v>7589</v>
      </c>
    </row>
    <row r="93" spans="1:5" x14ac:dyDescent="0.3">
      <c r="A93" s="68">
        <v>92</v>
      </c>
      <c r="B93" s="1" t="s">
        <v>6579</v>
      </c>
      <c r="C93" s="7" t="s">
        <v>8575</v>
      </c>
      <c r="D93" s="1" t="s">
        <v>8630</v>
      </c>
      <c r="E93" s="8" t="s">
        <v>7590</v>
      </c>
    </row>
    <row r="94" spans="1:5" x14ac:dyDescent="0.3">
      <c r="A94" s="68">
        <v>93</v>
      </c>
      <c r="B94" s="1" t="s">
        <v>6580</v>
      </c>
      <c r="C94" s="7" t="s">
        <v>8575</v>
      </c>
      <c r="D94" s="1" t="s">
        <v>8631</v>
      </c>
      <c r="E94" s="8" t="s">
        <v>7591</v>
      </c>
    </row>
    <row r="95" spans="1:5" x14ac:dyDescent="0.3">
      <c r="A95" s="68">
        <v>94</v>
      </c>
      <c r="B95" s="1" t="s">
        <v>6581</v>
      </c>
      <c r="C95" s="7" t="s">
        <v>8575</v>
      </c>
      <c r="D95" s="1" t="s">
        <v>8632</v>
      </c>
      <c r="E95" s="8" t="s">
        <v>7592</v>
      </c>
    </row>
    <row r="96" spans="1:5" x14ac:dyDescent="0.3">
      <c r="A96" s="68">
        <v>95</v>
      </c>
      <c r="B96" s="1" t="s">
        <v>6582</v>
      </c>
      <c r="C96" s="7" t="s">
        <v>8575</v>
      </c>
      <c r="D96" s="1" t="s">
        <v>8633</v>
      </c>
      <c r="E96" s="8" t="s">
        <v>7593</v>
      </c>
    </row>
    <row r="97" spans="1:5" x14ac:dyDescent="0.3">
      <c r="A97" s="68">
        <v>96</v>
      </c>
      <c r="B97" s="1" t="s">
        <v>6583</v>
      </c>
      <c r="C97" s="7" t="s">
        <v>8575</v>
      </c>
      <c r="D97" s="1" t="s">
        <v>8634</v>
      </c>
      <c r="E97" s="8" t="s">
        <v>7594</v>
      </c>
    </row>
    <row r="98" spans="1:5" x14ac:dyDescent="0.3">
      <c r="A98" s="68">
        <v>97</v>
      </c>
      <c r="B98" s="1" t="s">
        <v>6584</v>
      </c>
      <c r="C98" s="7" t="s">
        <v>8575</v>
      </c>
      <c r="D98" s="1" t="s">
        <v>8635</v>
      </c>
      <c r="E98" s="8" t="s">
        <v>7595</v>
      </c>
    </row>
    <row r="99" spans="1:5" x14ac:dyDescent="0.3">
      <c r="A99" s="68">
        <v>98</v>
      </c>
      <c r="B99" s="1" t="s">
        <v>6585</v>
      </c>
      <c r="C99" s="7" t="s">
        <v>8575</v>
      </c>
      <c r="D99" s="1" t="s">
        <v>8636</v>
      </c>
      <c r="E99" s="8" t="s">
        <v>7596</v>
      </c>
    </row>
    <row r="100" spans="1:5" x14ac:dyDescent="0.3">
      <c r="A100" s="68">
        <v>99</v>
      </c>
      <c r="B100" s="1" t="s">
        <v>6586</v>
      </c>
      <c r="C100" s="7" t="s">
        <v>8575</v>
      </c>
      <c r="D100" s="1" t="s">
        <v>8637</v>
      </c>
      <c r="E100" s="8" t="s">
        <v>7597</v>
      </c>
    </row>
    <row r="101" spans="1:5" x14ac:dyDescent="0.3">
      <c r="A101" s="68">
        <v>100</v>
      </c>
      <c r="B101" s="1" t="s">
        <v>6587</v>
      </c>
      <c r="C101" s="7" t="s">
        <v>8575</v>
      </c>
      <c r="D101" s="1" t="s">
        <v>8638</v>
      </c>
      <c r="E101" s="8" t="s">
        <v>7598</v>
      </c>
    </row>
    <row r="102" spans="1:5" x14ac:dyDescent="0.3">
      <c r="A102" s="68">
        <v>101</v>
      </c>
      <c r="B102" s="1" t="s">
        <v>6588</v>
      </c>
      <c r="C102" s="7" t="s">
        <v>8575</v>
      </c>
      <c r="D102" s="1" t="s">
        <v>8639</v>
      </c>
      <c r="E102" s="8" t="s">
        <v>7599</v>
      </c>
    </row>
    <row r="103" spans="1:5" x14ac:dyDescent="0.3">
      <c r="A103" s="68">
        <v>102</v>
      </c>
      <c r="B103" s="1" t="s">
        <v>6589</v>
      </c>
      <c r="C103" s="7" t="s">
        <v>8575</v>
      </c>
      <c r="D103" s="1" t="s">
        <v>8640</v>
      </c>
      <c r="E103" s="8" t="s">
        <v>7600</v>
      </c>
    </row>
    <row r="104" spans="1:5" x14ac:dyDescent="0.3">
      <c r="A104" s="68">
        <v>103</v>
      </c>
      <c r="B104" s="1" t="s">
        <v>6590</v>
      </c>
      <c r="C104" s="7" t="s">
        <v>8575</v>
      </c>
      <c r="D104" s="1" t="s">
        <v>8641</v>
      </c>
      <c r="E104" s="8" t="s">
        <v>7601</v>
      </c>
    </row>
    <row r="105" spans="1:5" x14ac:dyDescent="0.3">
      <c r="A105" s="68">
        <v>104</v>
      </c>
      <c r="B105" s="1" t="s">
        <v>6591</v>
      </c>
      <c r="C105" s="7" t="s">
        <v>8575</v>
      </c>
      <c r="D105" s="1" t="s">
        <v>8642</v>
      </c>
      <c r="E105" s="8" t="s">
        <v>7602</v>
      </c>
    </row>
    <row r="106" spans="1:5" x14ac:dyDescent="0.3">
      <c r="A106" s="68">
        <v>105</v>
      </c>
      <c r="B106" s="1" t="s">
        <v>6592</v>
      </c>
      <c r="C106" s="7" t="s">
        <v>8575</v>
      </c>
      <c r="D106" s="1" t="s">
        <v>8643</v>
      </c>
      <c r="E106" s="8" t="s">
        <v>7603</v>
      </c>
    </row>
    <row r="107" spans="1:5" x14ac:dyDescent="0.3">
      <c r="A107" s="68">
        <v>106</v>
      </c>
      <c r="B107" s="1" t="s">
        <v>6593</v>
      </c>
      <c r="C107" s="7" t="s">
        <v>8575</v>
      </c>
      <c r="D107" s="1" t="s">
        <v>8644</v>
      </c>
      <c r="E107" s="8" t="s">
        <v>7604</v>
      </c>
    </row>
    <row r="108" spans="1:5" x14ac:dyDescent="0.3">
      <c r="A108" s="68">
        <v>107</v>
      </c>
      <c r="B108" s="1" t="s">
        <v>6594</v>
      </c>
      <c r="C108" s="7" t="s">
        <v>8575</v>
      </c>
      <c r="D108" s="1" t="s">
        <v>8645</v>
      </c>
      <c r="E108" s="8" t="s">
        <v>7605</v>
      </c>
    </row>
    <row r="109" spans="1:5" x14ac:dyDescent="0.3">
      <c r="A109" s="68">
        <v>108</v>
      </c>
      <c r="B109" s="1" t="s">
        <v>6595</v>
      </c>
      <c r="C109" s="7" t="s">
        <v>8575</v>
      </c>
      <c r="D109" s="1" t="s">
        <v>8646</v>
      </c>
      <c r="E109" s="8" t="s">
        <v>7606</v>
      </c>
    </row>
    <row r="110" spans="1:5" x14ac:dyDescent="0.3">
      <c r="A110" s="68">
        <v>109</v>
      </c>
      <c r="B110" s="1" t="s">
        <v>6596</v>
      </c>
      <c r="C110" s="7" t="s">
        <v>8575</v>
      </c>
      <c r="D110" s="1" t="s">
        <v>8647</v>
      </c>
      <c r="E110" s="8" t="s">
        <v>7607</v>
      </c>
    </row>
    <row r="111" spans="1:5" x14ac:dyDescent="0.3">
      <c r="A111" s="68">
        <v>110</v>
      </c>
      <c r="B111" s="1" t="s">
        <v>6597</v>
      </c>
      <c r="C111" s="7" t="s">
        <v>8575</v>
      </c>
      <c r="D111" s="1" t="s">
        <v>8648</v>
      </c>
      <c r="E111" s="8" t="s">
        <v>7608</v>
      </c>
    </row>
    <row r="112" spans="1:5" x14ac:dyDescent="0.3">
      <c r="A112" s="68">
        <v>111</v>
      </c>
      <c r="B112" s="1" t="s">
        <v>6598</v>
      </c>
      <c r="C112" s="7" t="s">
        <v>8575</v>
      </c>
      <c r="D112" s="1" t="s">
        <v>8649</v>
      </c>
      <c r="E112" s="8" t="s">
        <v>7609</v>
      </c>
    </row>
    <row r="113" spans="1:5" x14ac:dyDescent="0.3">
      <c r="A113" s="68">
        <v>112</v>
      </c>
      <c r="B113" s="1" t="s">
        <v>6599</v>
      </c>
      <c r="C113" s="7" t="s">
        <v>8575</v>
      </c>
      <c r="D113" s="1" t="s">
        <v>8650</v>
      </c>
      <c r="E113" s="8" t="s">
        <v>7610</v>
      </c>
    </row>
    <row r="114" spans="1:5" x14ac:dyDescent="0.3">
      <c r="A114" s="68">
        <v>113</v>
      </c>
      <c r="B114" s="1" t="s">
        <v>6600</v>
      </c>
      <c r="C114" s="7" t="s">
        <v>8575</v>
      </c>
      <c r="D114" s="1" t="s">
        <v>8651</v>
      </c>
      <c r="E114" s="8" t="s">
        <v>7611</v>
      </c>
    </row>
    <row r="115" spans="1:5" x14ac:dyDescent="0.3">
      <c r="A115" s="68">
        <v>114</v>
      </c>
      <c r="B115" s="1" t="s">
        <v>6601</v>
      </c>
      <c r="C115" s="7" t="s">
        <v>8575</v>
      </c>
      <c r="D115" s="1" t="s">
        <v>8652</v>
      </c>
      <c r="E115" s="8" t="s">
        <v>7612</v>
      </c>
    </row>
    <row r="116" spans="1:5" x14ac:dyDescent="0.3">
      <c r="A116" s="68">
        <v>115</v>
      </c>
      <c r="B116" s="1" t="s">
        <v>6602</v>
      </c>
      <c r="C116" s="7" t="s">
        <v>8575</v>
      </c>
      <c r="D116" s="1" t="s">
        <v>8653</v>
      </c>
      <c r="E116" s="8" t="s">
        <v>7613</v>
      </c>
    </row>
    <row r="117" spans="1:5" x14ac:dyDescent="0.3">
      <c r="A117" s="68">
        <v>116</v>
      </c>
      <c r="B117" s="1" t="s">
        <v>6603</v>
      </c>
      <c r="C117" s="7" t="s">
        <v>8575</v>
      </c>
      <c r="D117" s="1" t="s">
        <v>8654</v>
      </c>
      <c r="E117" s="8" t="s">
        <v>7614</v>
      </c>
    </row>
    <row r="118" spans="1:5" x14ac:dyDescent="0.3">
      <c r="A118" s="68">
        <v>117</v>
      </c>
      <c r="B118" s="1" t="s">
        <v>6604</v>
      </c>
      <c r="C118" s="7" t="s">
        <v>8575</v>
      </c>
      <c r="D118" s="1" t="s">
        <v>8655</v>
      </c>
      <c r="E118" s="8" t="s">
        <v>7615</v>
      </c>
    </row>
    <row r="119" spans="1:5" x14ac:dyDescent="0.3">
      <c r="A119" s="68">
        <v>118</v>
      </c>
      <c r="B119" s="1" t="s">
        <v>6605</v>
      </c>
      <c r="C119" s="7" t="s">
        <v>8575</v>
      </c>
      <c r="D119" s="1" t="s">
        <v>8656</v>
      </c>
      <c r="E119" s="8" t="s">
        <v>7616</v>
      </c>
    </row>
    <row r="120" spans="1:5" x14ac:dyDescent="0.3">
      <c r="A120" s="68">
        <v>119</v>
      </c>
      <c r="B120" s="1" t="s">
        <v>6606</v>
      </c>
      <c r="C120" s="7" t="s">
        <v>8575</v>
      </c>
      <c r="D120" s="1" t="s">
        <v>8657</v>
      </c>
      <c r="E120" s="8" t="s">
        <v>7617</v>
      </c>
    </row>
    <row r="121" spans="1:5" x14ac:dyDescent="0.3">
      <c r="A121" s="68">
        <v>120</v>
      </c>
      <c r="B121" s="1" t="s">
        <v>6607</v>
      </c>
      <c r="C121" s="7" t="s">
        <v>8575</v>
      </c>
      <c r="D121" s="1" t="s">
        <v>8658</v>
      </c>
      <c r="E121" s="8" t="s">
        <v>7618</v>
      </c>
    </row>
    <row r="122" spans="1:5" x14ac:dyDescent="0.3">
      <c r="A122" s="68">
        <v>121</v>
      </c>
      <c r="B122" s="1" t="s">
        <v>6608</v>
      </c>
      <c r="C122" s="7" t="s">
        <v>8575</v>
      </c>
      <c r="D122" s="1" t="s">
        <v>8659</v>
      </c>
      <c r="E122" s="8" t="s">
        <v>7619</v>
      </c>
    </row>
    <row r="123" spans="1:5" x14ac:dyDescent="0.3">
      <c r="A123" s="68">
        <v>122</v>
      </c>
      <c r="B123" s="1" t="s">
        <v>6609</v>
      </c>
      <c r="C123" s="7" t="s">
        <v>8575</v>
      </c>
      <c r="D123" s="1" t="s">
        <v>8660</v>
      </c>
      <c r="E123" s="8" t="s">
        <v>7620</v>
      </c>
    </row>
    <row r="124" spans="1:5" x14ac:dyDescent="0.3">
      <c r="A124" s="68">
        <v>123</v>
      </c>
      <c r="B124" s="1" t="s">
        <v>6610</v>
      </c>
      <c r="C124" s="7" t="s">
        <v>8575</v>
      </c>
      <c r="D124" s="1" t="s">
        <v>8661</v>
      </c>
      <c r="E124" s="8" t="s">
        <v>7621</v>
      </c>
    </row>
    <row r="125" spans="1:5" x14ac:dyDescent="0.3">
      <c r="A125" s="68">
        <v>124</v>
      </c>
      <c r="B125" s="1" t="s">
        <v>6611</v>
      </c>
      <c r="C125" s="7" t="s">
        <v>8575</v>
      </c>
      <c r="D125" s="1" t="s">
        <v>8662</v>
      </c>
      <c r="E125" s="8" t="s">
        <v>7622</v>
      </c>
    </row>
    <row r="126" spans="1:5" x14ac:dyDescent="0.3">
      <c r="A126" s="68">
        <v>125</v>
      </c>
      <c r="B126" s="1" t="s">
        <v>6612</v>
      </c>
      <c r="C126" s="7" t="s">
        <v>8575</v>
      </c>
      <c r="D126" s="1" t="s">
        <v>8663</v>
      </c>
      <c r="E126" s="8" t="s">
        <v>7623</v>
      </c>
    </row>
    <row r="127" spans="1:5" x14ac:dyDescent="0.3">
      <c r="A127" s="68">
        <v>126</v>
      </c>
      <c r="B127" s="1" t="s">
        <v>6613</v>
      </c>
      <c r="C127" s="7" t="s">
        <v>8575</v>
      </c>
      <c r="D127" s="1" t="s">
        <v>8664</v>
      </c>
      <c r="E127" s="8" t="s">
        <v>7624</v>
      </c>
    </row>
    <row r="128" spans="1:5" x14ac:dyDescent="0.3">
      <c r="A128" s="68">
        <v>127</v>
      </c>
      <c r="B128" s="1" t="s">
        <v>6614</v>
      </c>
      <c r="C128" s="7" t="s">
        <v>8575</v>
      </c>
      <c r="D128" s="1" t="s">
        <v>8665</v>
      </c>
      <c r="E128" s="8" t="s">
        <v>7625</v>
      </c>
    </row>
    <row r="129" spans="1:5" x14ac:dyDescent="0.3">
      <c r="A129" s="68">
        <v>128</v>
      </c>
      <c r="B129" s="1" t="s">
        <v>6615</v>
      </c>
      <c r="C129" s="7" t="s">
        <v>8575</v>
      </c>
      <c r="D129" s="1" t="s">
        <v>8666</v>
      </c>
      <c r="E129" s="8" t="s">
        <v>7626</v>
      </c>
    </row>
    <row r="130" spans="1:5" x14ac:dyDescent="0.3">
      <c r="A130" s="68">
        <v>129</v>
      </c>
      <c r="B130" s="1" t="s">
        <v>6616</v>
      </c>
      <c r="C130" s="7" t="s">
        <v>8575</v>
      </c>
      <c r="D130" s="1" t="s">
        <v>8667</v>
      </c>
      <c r="E130" s="8" t="s">
        <v>7627</v>
      </c>
    </row>
    <row r="131" spans="1:5" x14ac:dyDescent="0.3">
      <c r="A131" s="68">
        <v>130</v>
      </c>
      <c r="B131" s="1" t="s">
        <v>6617</v>
      </c>
      <c r="C131" s="7" t="s">
        <v>8575</v>
      </c>
      <c r="D131" s="1" t="s">
        <v>8668</v>
      </c>
      <c r="E131" s="8" t="s">
        <v>7628</v>
      </c>
    </row>
    <row r="132" spans="1:5" x14ac:dyDescent="0.3">
      <c r="A132" s="68">
        <v>131</v>
      </c>
      <c r="B132" s="1" t="s">
        <v>6618</v>
      </c>
      <c r="C132" s="7" t="s">
        <v>8575</v>
      </c>
      <c r="D132" s="1" t="s">
        <v>8669</v>
      </c>
      <c r="E132" s="8" t="s">
        <v>7629</v>
      </c>
    </row>
    <row r="133" spans="1:5" x14ac:dyDescent="0.3">
      <c r="A133" s="68">
        <v>132</v>
      </c>
      <c r="B133" s="1" t="s">
        <v>6619</v>
      </c>
      <c r="C133" s="7" t="s">
        <v>8575</v>
      </c>
      <c r="D133" s="1" t="s">
        <v>8670</v>
      </c>
      <c r="E133" s="8" t="s">
        <v>7630</v>
      </c>
    </row>
    <row r="134" spans="1:5" x14ac:dyDescent="0.3">
      <c r="A134" s="68">
        <v>133</v>
      </c>
      <c r="B134" s="1" t="s">
        <v>6620</v>
      </c>
      <c r="C134" s="7" t="s">
        <v>8575</v>
      </c>
      <c r="D134" s="1" t="s">
        <v>8671</v>
      </c>
      <c r="E134" s="8" t="s">
        <v>7631</v>
      </c>
    </row>
    <row r="135" spans="1:5" x14ac:dyDescent="0.3">
      <c r="A135" s="68">
        <v>134</v>
      </c>
      <c r="B135" s="1" t="s">
        <v>6621</v>
      </c>
      <c r="C135" s="7" t="s">
        <v>8575</v>
      </c>
      <c r="D135" s="1" t="s">
        <v>8672</v>
      </c>
      <c r="E135" s="8" t="s">
        <v>7632</v>
      </c>
    </row>
    <row r="136" spans="1:5" x14ac:dyDescent="0.3">
      <c r="A136" s="68">
        <v>135</v>
      </c>
      <c r="B136" s="1" t="s">
        <v>6622</v>
      </c>
      <c r="C136" s="7" t="s">
        <v>8575</v>
      </c>
      <c r="D136" s="1" t="s">
        <v>8673</v>
      </c>
      <c r="E136" s="8" t="s">
        <v>7633</v>
      </c>
    </row>
    <row r="137" spans="1:5" x14ac:dyDescent="0.3">
      <c r="A137" s="68">
        <v>136</v>
      </c>
      <c r="B137" s="1" t="s">
        <v>6623</v>
      </c>
      <c r="C137" s="7" t="s">
        <v>8575</v>
      </c>
      <c r="D137" s="1" t="s">
        <v>8674</v>
      </c>
      <c r="E137" s="8" t="s">
        <v>7634</v>
      </c>
    </row>
    <row r="138" spans="1:5" x14ac:dyDescent="0.3">
      <c r="A138" s="68">
        <v>137</v>
      </c>
      <c r="B138" s="1" t="s">
        <v>6624</v>
      </c>
      <c r="C138" s="7" t="s">
        <v>8575</v>
      </c>
      <c r="D138" s="1" t="s">
        <v>8675</v>
      </c>
      <c r="E138" s="8" t="s">
        <v>7635</v>
      </c>
    </row>
    <row r="139" spans="1:5" x14ac:dyDescent="0.3">
      <c r="A139" s="68">
        <v>138</v>
      </c>
      <c r="B139" s="1" t="s">
        <v>6625</v>
      </c>
      <c r="C139" s="7" t="s">
        <v>8575</v>
      </c>
      <c r="D139" s="1" t="s">
        <v>8676</v>
      </c>
      <c r="E139" s="8" t="s">
        <v>7636</v>
      </c>
    </row>
    <row r="140" spans="1:5" x14ac:dyDescent="0.3">
      <c r="A140" s="68">
        <v>139</v>
      </c>
      <c r="B140" s="1" t="s">
        <v>6626</v>
      </c>
      <c r="C140" s="7" t="s">
        <v>8575</v>
      </c>
      <c r="D140" s="1" t="s">
        <v>8677</v>
      </c>
      <c r="E140" s="8" t="s">
        <v>7637</v>
      </c>
    </row>
    <row r="141" spans="1:5" x14ac:dyDescent="0.3">
      <c r="A141" s="68">
        <v>140</v>
      </c>
      <c r="B141" s="1" t="s">
        <v>6627</v>
      </c>
      <c r="C141" s="7" t="s">
        <v>8575</v>
      </c>
      <c r="D141" s="1" t="s">
        <v>8678</v>
      </c>
      <c r="E141" s="8" t="s">
        <v>7638</v>
      </c>
    </row>
    <row r="142" spans="1:5" x14ac:dyDescent="0.3">
      <c r="A142" s="68">
        <v>141</v>
      </c>
      <c r="B142" s="1" t="s">
        <v>6628</v>
      </c>
      <c r="C142" s="7" t="s">
        <v>8576</v>
      </c>
      <c r="D142" s="1" t="s">
        <v>8679</v>
      </c>
      <c r="E142" s="8" t="s">
        <v>7639</v>
      </c>
    </row>
    <row r="143" spans="1:5" x14ac:dyDescent="0.3">
      <c r="A143" s="68">
        <v>142</v>
      </c>
      <c r="B143" s="1" t="s">
        <v>6629</v>
      </c>
      <c r="C143" s="7" t="s">
        <v>8575</v>
      </c>
      <c r="D143" s="1" t="s">
        <v>8680</v>
      </c>
      <c r="E143" s="8" t="s">
        <v>7640</v>
      </c>
    </row>
    <row r="144" spans="1:5" x14ac:dyDescent="0.3">
      <c r="A144" s="68">
        <v>143</v>
      </c>
      <c r="B144" s="1" t="s">
        <v>6630</v>
      </c>
      <c r="C144" s="7" t="s">
        <v>8575</v>
      </c>
      <c r="D144" s="1" t="s">
        <v>8681</v>
      </c>
      <c r="E144" s="8" t="s">
        <v>7641</v>
      </c>
    </row>
    <row r="145" spans="1:5" x14ac:dyDescent="0.3">
      <c r="A145" s="68">
        <v>144</v>
      </c>
      <c r="B145" s="1" t="s">
        <v>6631</v>
      </c>
      <c r="C145" s="7" t="s">
        <v>8575</v>
      </c>
      <c r="D145" s="1" t="s">
        <v>8682</v>
      </c>
      <c r="E145" s="8" t="s">
        <v>7642</v>
      </c>
    </row>
    <row r="146" spans="1:5" x14ac:dyDescent="0.3">
      <c r="A146" s="68">
        <v>145</v>
      </c>
      <c r="B146" s="1" t="s">
        <v>6632</v>
      </c>
      <c r="C146" s="7" t="s">
        <v>8575</v>
      </c>
      <c r="D146" s="1" t="s">
        <v>8683</v>
      </c>
      <c r="E146" s="8" t="s">
        <v>7643</v>
      </c>
    </row>
    <row r="147" spans="1:5" x14ac:dyDescent="0.3">
      <c r="A147" s="68">
        <v>146</v>
      </c>
      <c r="B147" s="1" t="s">
        <v>6633</v>
      </c>
      <c r="C147" s="7" t="s">
        <v>8575</v>
      </c>
      <c r="D147" s="1" t="s">
        <v>8684</v>
      </c>
      <c r="E147" s="8" t="s">
        <v>7644</v>
      </c>
    </row>
    <row r="148" spans="1:5" x14ac:dyDescent="0.3">
      <c r="A148" s="68">
        <v>147</v>
      </c>
      <c r="B148" s="1" t="s">
        <v>6634</v>
      </c>
      <c r="C148" s="7" t="s">
        <v>8575</v>
      </c>
      <c r="D148" s="1" t="s">
        <v>8685</v>
      </c>
      <c r="E148" s="8" t="s">
        <v>7645</v>
      </c>
    </row>
    <row r="149" spans="1:5" x14ac:dyDescent="0.3">
      <c r="A149" s="68">
        <v>148</v>
      </c>
      <c r="B149" s="1" t="s">
        <v>6635</v>
      </c>
      <c r="C149" s="7" t="s">
        <v>8575</v>
      </c>
      <c r="D149" s="1" t="s">
        <v>8686</v>
      </c>
      <c r="E149" s="8" t="s">
        <v>7646</v>
      </c>
    </row>
    <row r="150" spans="1:5" x14ac:dyDescent="0.3">
      <c r="A150" s="68">
        <v>149</v>
      </c>
      <c r="B150" s="1" t="s">
        <v>6636</v>
      </c>
      <c r="C150" s="7" t="s">
        <v>8575</v>
      </c>
      <c r="D150" s="1" t="s">
        <v>8687</v>
      </c>
      <c r="E150" s="8" t="s">
        <v>7647</v>
      </c>
    </row>
    <row r="151" spans="1:5" x14ac:dyDescent="0.3">
      <c r="A151" s="68">
        <v>150</v>
      </c>
      <c r="B151" s="1" t="s">
        <v>6637</v>
      </c>
      <c r="C151" s="7" t="s">
        <v>8575</v>
      </c>
      <c r="D151" s="1" t="s">
        <v>8688</v>
      </c>
      <c r="E151" s="8" t="s">
        <v>7648</v>
      </c>
    </row>
    <row r="152" spans="1:5" x14ac:dyDescent="0.3">
      <c r="A152" s="68">
        <v>151</v>
      </c>
      <c r="B152" s="1" t="s">
        <v>6638</v>
      </c>
      <c r="C152" s="7" t="s">
        <v>8575</v>
      </c>
      <c r="D152" s="1" t="s">
        <v>8689</v>
      </c>
      <c r="E152" s="8" t="s">
        <v>7649</v>
      </c>
    </row>
    <row r="153" spans="1:5" x14ac:dyDescent="0.3">
      <c r="A153" s="68">
        <v>152</v>
      </c>
      <c r="B153" s="1" t="s">
        <v>6639</v>
      </c>
      <c r="C153" s="7" t="s">
        <v>8575</v>
      </c>
      <c r="D153" s="1" t="s">
        <v>8690</v>
      </c>
      <c r="E153" s="8" t="s">
        <v>7650</v>
      </c>
    </row>
    <row r="154" spans="1:5" x14ac:dyDescent="0.3">
      <c r="A154" s="68">
        <v>153</v>
      </c>
      <c r="B154" s="1" t="s">
        <v>6640</v>
      </c>
      <c r="C154" s="7" t="s">
        <v>8575</v>
      </c>
      <c r="D154" s="1" t="s">
        <v>8691</v>
      </c>
      <c r="E154" s="8" t="s">
        <v>7651</v>
      </c>
    </row>
    <row r="155" spans="1:5" x14ac:dyDescent="0.3">
      <c r="A155" s="68">
        <v>154</v>
      </c>
      <c r="B155" s="1" t="s">
        <v>6641</v>
      </c>
      <c r="C155" s="7" t="s">
        <v>8575</v>
      </c>
      <c r="D155" s="1" t="s">
        <v>8692</v>
      </c>
      <c r="E155" s="8" t="s">
        <v>7652</v>
      </c>
    </row>
    <row r="156" spans="1:5" x14ac:dyDescent="0.3">
      <c r="A156" s="68">
        <v>155</v>
      </c>
      <c r="B156" s="1" t="s">
        <v>6642</v>
      </c>
      <c r="C156" s="7" t="s">
        <v>8575</v>
      </c>
      <c r="D156" s="1" t="s">
        <v>8693</v>
      </c>
      <c r="E156" s="8" t="s">
        <v>7653</v>
      </c>
    </row>
    <row r="157" spans="1:5" x14ac:dyDescent="0.3">
      <c r="A157" s="68">
        <v>156</v>
      </c>
      <c r="B157" s="1" t="s">
        <v>6643</v>
      </c>
      <c r="C157" s="7" t="s">
        <v>8575</v>
      </c>
      <c r="D157" s="1" t="s">
        <v>8694</v>
      </c>
      <c r="E157" s="8" t="s">
        <v>7654</v>
      </c>
    </row>
    <row r="158" spans="1:5" x14ac:dyDescent="0.3">
      <c r="A158" s="68">
        <v>157</v>
      </c>
      <c r="B158" s="1" t="s">
        <v>6644</v>
      </c>
      <c r="C158" s="7" t="s">
        <v>8575</v>
      </c>
      <c r="D158" s="1" t="s">
        <v>8695</v>
      </c>
      <c r="E158" s="8" t="s">
        <v>7655</v>
      </c>
    </row>
    <row r="159" spans="1:5" x14ac:dyDescent="0.3">
      <c r="A159" s="68">
        <v>158</v>
      </c>
      <c r="B159" s="1" t="s">
        <v>6645</v>
      </c>
      <c r="C159" s="7" t="s">
        <v>8575</v>
      </c>
      <c r="D159" s="1" t="s">
        <v>8696</v>
      </c>
      <c r="E159" s="8" t="s">
        <v>7656</v>
      </c>
    </row>
    <row r="160" spans="1:5" x14ac:dyDescent="0.3">
      <c r="A160" s="68">
        <v>159</v>
      </c>
      <c r="B160" s="1" t="s">
        <v>6646</v>
      </c>
      <c r="C160" s="7" t="s">
        <v>8575</v>
      </c>
      <c r="D160" s="1" t="s">
        <v>8697</v>
      </c>
      <c r="E160" s="8" t="s">
        <v>7657</v>
      </c>
    </row>
    <row r="161" spans="1:5" x14ac:dyDescent="0.3">
      <c r="A161" s="68">
        <v>160</v>
      </c>
      <c r="B161" s="1" t="s">
        <v>6647</v>
      </c>
      <c r="C161" s="7" t="s">
        <v>8575</v>
      </c>
      <c r="D161" s="1" t="s">
        <v>8698</v>
      </c>
      <c r="E161" s="8" t="s">
        <v>7658</v>
      </c>
    </row>
    <row r="162" spans="1:5" x14ac:dyDescent="0.3">
      <c r="A162" s="68">
        <v>161</v>
      </c>
      <c r="B162" s="1" t="s">
        <v>6648</v>
      </c>
      <c r="C162" s="7" t="s">
        <v>8575</v>
      </c>
      <c r="D162" s="1" t="s">
        <v>8699</v>
      </c>
      <c r="E162" s="8" t="s">
        <v>7659</v>
      </c>
    </row>
    <row r="163" spans="1:5" x14ac:dyDescent="0.3">
      <c r="A163" s="68">
        <v>162</v>
      </c>
      <c r="B163" s="1" t="s">
        <v>6649</v>
      </c>
      <c r="C163" s="7" t="s">
        <v>8575</v>
      </c>
      <c r="D163" s="1" t="s">
        <v>8700</v>
      </c>
      <c r="E163" s="8" t="s">
        <v>7660</v>
      </c>
    </row>
    <row r="164" spans="1:5" x14ac:dyDescent="0.3">
      <c r="A164" s="68">
        <v>163</v>
      </c>
      <c r="B164" s="1" t="s">
        <v>6650</v>
      </c>
      <c r="C164" s="7" t="s">
        <v>8575</v>
      </c>
      <c r="D164" s="1" t="s">
        <v>8701</v>
      </c>
      <c r="E164" s="8" t="s">
        <v>7661</v>
      </c>
    </row>
    <row r="165" spans="1:5" x14ac:dyDescent="0.3">
      <c r="A165" s="68">
        <v>164</v>
      </c>
      <c r="B165" s="1" t="s">
        <v>6651</v>
      </c>
      <c r="C165" s="7" t="s">
        <v>8575</v>
      </c>
      <c r="D165" s="1" t="s">
        <v>8702</v>
      </c>
      <c r="E165" s="8" t="s">
        <v>7662</v>
      </c>
    </row>
    <row r="166" spans="1:5" x14ac:dyDescent="0.3">
      <c r="A166" s="68">
        <v>165</v>
      </c>
      <c r="B166" s="1" t="s">
        <v>6652</v>
      </c>
      <c r="C166" s="7" t="s">
        <v>8575</v>
      </c>
      <c r="D166" s="1" t="s">
        <v>8703</v>
      </c>
      <c r="E166" s="8" t="s">
        <v>7663</v>
      </c>
    </row>
    <row r="167" spans="1:5" x14ac:dyDescent="0.3">
      <c r="A167" s="68">
        <v>166</v>
      </c>
      <c r="B167" s="1" t="s">
        <v>6653</v>
      </c>
      <c r="C167" s="7" t="s">
        <v>8575</v>
      </c>
      <c r="D167" s="1" t="s">
        <v>8704</v>
      </c>
      <c r="E167" s="8" t="s">
        <v>7664</v>
      </c>
    </row>
    <row r="168" spans="1:5" x14ac:dyDescent="0.3">
      <c r="A168" s="68">
        <v>167</v>
      </c>
      <c r="B168" s="1" t="s">
        <v>6654</v>
      </c>
      <c r="C168" s="7" t="s">
        <v>8575</v>
      </c>
      <c r="D168" s="1" t="s">
        <v>8705</v>
      </c>
      <c r="E168" s="8" t="s">
        <v>7665</v>
      </c>
    </row>
    <row r="169" spans="1:5" x14ac:dyDescent="0.3">
      <c r="A169" s="68">
        <v>168</v>
      </c>
      <c r="B169" s="1" t="s">
        <v>6655</v>
      </c>
      <c r="C169" s="7" t="s">
        <v>8575</v>
      </c>
      <c r="D169" s="1" t="s">
        <v>8706</v>
      </c>
      <c r="E169" s="8" t="s">
        <v>7666</v>
      </c>
    </row>
    <row r="170" spans="1:5" x14ac:dyDescent="0.3">
      <c r="A170" s="68">
        <v>169</v>
      </c>
      <c r="B170" s="1" t="s">
        <v>6656</v>
      </c>
      <c r="C170" s="7" t="s">
        <v>8575</v>
      </c>
      <c r="D170" s="1" t="s">
        <v>8707</v>
      </c>
      <c r="E170" s="8" t="s">
        <v>7667</v>
      </c>
    </row>
    <row r="171" spans="1:5" x14ac:dyDescent="0.3">
      <c r="A171" s="68">
        <v>170</v>
      </c>
      <c r="B171" s="1" t="s">
        <v>6657</v>
      </c>
      <c r="C171" s="7" t="s">
        <v>8575</v>
      </c>
      <c r="D171" s="1" t="s">
        <v>8708</v>
      </c>
      <c r="E171" s="8" t="s">
        <v>7668</v>
      </c>
    </row>
    <row r="172" spans="1:5" x14ac:dyDescent="0.3">
      <c r="A172" s="68">
        <v>171</v>
      </c>
      <c r="B172" s="1" t="s">
        <v>6658</v>
      </c>
      <c r="C172" s="7" t="s">
        <v>8575</v>
      </c>
      <c r="D172" s="1" t="s">
        <v>8709</v>
      </c>
      <c r="E172" s="8" t="s">
        <v>7669</v>
      </c>
    </row>
    <row r="173" spans="1:5" x14ac:dyDescent="0.3">
      <c r="A173" s="68">
        <v>172</v>
      </c>
      <c r="B173" s="1" t="s">
        <v>6659</v>
      </c>
      <c r="C173" s="7" t="s">
        <v>8575</v>
      </c>
      <c r="D173" s="1" t="s">
        <v>8710</v>
      </c>
      <c r="E173" s="8" t="s">
        <v>7670</v>
      </c>
    </row>
    <row r="174" spans="1:5" x14ac:dyDescent="0.3">
      <c r="A174" s="68">
        <v>173</v>
      </c>
      <c r="B174" s="1" t="s">
        <v>6660</v>
      </c>
      <c r="C174" s="7" t="s">
        <v>8575</v>
      </c>
      <c r="D174" s="1" t="s">
        <v>8711</v>
      </c>
      <c r="E174" s="8" t="s">
        <v>7671</v>
      </c>
    </row>
    <row r="175" spans="1:5" x14ac:dyDescent="0.3">
      <c r="A175" s="68">
        <v>174</v>
      </c>
      <c r="B175" s="1" t="s">
        <v>6661</v>
      </c>
      <c r="C175" s="7" t="s">
        <v>8575</v>
      </c>
      <c r="D175" s="1" t="s">
        <v>8712</v>
      </c>
      <c r="E175" s="8" t="s">
        <v>7672</v>
      </c>
    </row>
    <row r="176" spans="1:5" x14ac:dyDescent="0.3">
      <c r="A176" s="68">
        <v>175</v>
      </c>
      <c r="B176" s="1" t="s">
        <v>6662</v>
      </c>
      <c r="C176" s="7" t="s">
        <v>8575</v>
      </c>
      <c r="D176" s="1" t="s">
        <v>8713</v>
      </c>
      <c r="E176" s="8" t="s">
        <v>7673</v>
      </c>
    </row>
    <row r="177" spans="1:5" x14ac:dyDescent="0.3">
      <c r="A177" s="68">
        <v>176</v>
      </c>
      <c r="B177" s="1" t="s">
        <v>6663</v>
      </c>
      <c r="C177" s="7" t="s">
        <v>8575</v>
      </c>
      <c r="D177" s="1" t="s">
        <v>8714</v>
      </c>
      <c r="E177" s="8" t="s">
        <v>7674</v>
      </c>
    </row>
    <row r="178" spans="1:5" x14ac:dyDescent="0.3">
      <c r="A178" s="68">
        <v>177</v>
      </c>
      <c r="B178" s="1" t="s">
        <v>6664</v>
      </c>
      <c r="C178" s="7" t="s">
        <v>8575</v>
      </c>
      <c r="D178" s="1" t="s">
        <v>8715</v>
      </c>
      <c r="E178" s="8" t="s">
        <v>7675</v>
      </c>
    </row>
    <row r="179" spans="1:5" x14ac:dyDescent="0.3">
      <c r="A179" s="68">
        <v>178</v>
      </c>
      <c r="B179" s="1" t="s">
        <v>6665</v>
      </c>
      <c r="C179" s="7" t="s">
        <v>8575</v>
      </c>
      <c r="D179" s="1" t="s">
        <v>8716</v>
      </c>
      <c r="E179" s="8" t="s">
        <v>7676</v>
      </c>
    </row>
    <row r="180" spans="1:5" x14ac:dyDescent="0.3">
      <c r="A180" s="68">
        <v>179</v>
      </c>
      <c r="B180" s="1" t="s">
        <v>6666</v>
      </c>
      <c r="C180" s="7" t="s">
        <v>8575</v>
      </c>
      <c r="D180" s="1" t="s">
        <v>8717</v>
      </c>
      <c r="E180" s="8" t="s">
        <v>7677</v>
      </c>
    </row>
    <row r="181" spans="1:5" x14ac:dyDescent="0.3">
      <c r="A181" s="68">
        <v>180</v>
      </c>
      <c r="B181" s="1" t="s">
        <v>6667</v>
      </c>
      <c r="C181" s="7" t="s">
        <v>8575</v>
      </c>
      <c r="D181" s="1" t="s">
        <v>8718</v>
      </c>
      <c r="E181" s="8" t="s">
        <v>7678</v>
      </c>
    </row>
    <row r="182" spans="1:5" x14ac:dyDescent="0.3">
      <c r="A182" s="68">
        <v>181</v>
      </c>
      <c r="B182" s="1" t="s">
        <v>6668</v>
      </c>
      <c r="C182" s="7" t="s">
        <v>8575</v>
      </c>
      <c r="D182" s="1" t="s">
        <v>8719</v>
      </c>
      <c r="E182" s="8" t="s">
        <v>7679</v>
      </c>
    </row>
    <row r="183" spans="1:5" x14ac:dyDescent="0.3">
      <c r="A183" s="68">
        <v>182</v>
      </c>
      <c r="B183" s="1" t="s">
        <v>6669</v>
      </c>
      <c r="C183" s="7" t="s">
        <v>8575</v>
      </c>
      <c r="D183" s="1" t="s">
        <v>8720</v>
      </c>
      <c r="E183" s="8" t="s">
        <v>7680</v>
      </c>
    </row>
    <row r="184" spans="1:5" x14ac:dyDescent="0.3">
      <c r="A184" s="68">
        <v>183</v>
      </c>
      <c r="B184" s="1" t="s">
        <v>6670</v>
      </c>
      <c r="C184" s="7" t="s">
        <v>8575</v>
      </c>
      <c r="D184" s="1" t="s">
        <v>8721</v>
      </c>
      <c r="E184" s="8" t="s">
        <v>7681</v>
      </c>
    </row>
    <row r="185" spans="1:5" x14ac:dyDescent="0.3">
      <c r="A185" s="68">
        <v>184</v>
      </c>
      <c r="B185" s="1" t="s">
        <v>6671</v>
      </c>
      <c r="C185" s="7" t="s">
        <v>8575</v>
      </c>
      <c r="D185" s="1" t="s">
        <v>8722</v>
      </c>
      <c r="E185" s="8" t="s">
        <v>7682</v>
      </c>
    </row>
    <row r="186" spans="1:5" x14ac:dyDescent="0.3">
      <c r="A186" s="68">
        <v>185</v>
      </c>
      <c r="B186" s="1" t="s">
        <v>6672</v>
      </c>
      <c r="C186" s="7" t="s">
        <v>8575</v>
      </c>
      <c r="D186" s="1" t="s">
        <v>8723</v>
      </c>
      <c r="E186" s="8" t="s">
        <v>7683</v>
      </c>
    </row>
    <row r="187" spans="1:5" x14ac:dyDescent="0.3">
      <c r="A187" s="68">
        <v>186</v>
      </c>
      <c r="B187" s="1" t="s">
        <v>6673</v>
      </c>
      <c r="C187" s="7" t="s">
        <v>8575</v>
      </c>
      <c r="D187" s="1" t="s">
        <v>8724</v>
      </c>
      <c r="E187" s="8" t="s">
        <v>7684</v>
      </c>
    </row>
    <row r="188" spans="1:5" x14ac:dyDescent="0.3">
      <c r="A188" s="68">
        <v>187</v>
      </c>
      <c r="B188" s="1" t="s">
        <v>6674</v>
      </c>
      <c r="C188" s="7" t="s">
        <v>8575</v>
      </c>
      <c r="D188" s="1" t="s">
        <v>8725</v>
      </c>
      <c r="E188" s="8" t="s">
        <v>7685</v>
      </c>
    </row>
    <row r="189" spans="1:5" x14ac:dyDescent="0.3">
      <c r="A189" s="68">
        <v>188</v>
      </c>
      <c r="B189" s="1" t="s">
        <v>6675</v>
      </c>
      <c r="C189" s="7" t="s">
        <v>8575</v>
      </c>
      <c r="D189" s="1" t="s">
        <v>8726</v>
      </c>
      <c r="E189" s="8" t="s">
        <v>7686</v>
      </c>
    </row>
    <row r="190" spans="1:5" x14ac:dyDescent="0.3">
      <c r="A190" s="68">
        <v>189</v>
      </c>
      <c r="B190" s="1" t="s">
        <v>6676</v>
      </c>
      <c r="C190" s="7" t="s">
        <v>8575</v>
      </c>
      <c r="D190" s="1" t="s">
        <v>8727</v>
      </c>
      <c r="E190" s="8" t="s">
        <v>7687</v>
      </c>
    </row>
    <row r="191" spans="1:5" x14ac:dyDescent="0.3">
      <c r="A191" s="68">
        <v>190</v>
      </c>
      <c r="B191" s="1" t="s">
        <v>6677</v>
      </c>
      <c r="C191" s="7" t="s">
        <v>8575</v>
      </c>
      <c r="D191" s="1" t="s">
        <v>8728</v>
      </c>
      <c r="E191" s="8" t="s">
        <v>7688</v>
      </c>
    </row>
    <row r="192" spans="1:5" x14ac:dyDescent="0.3">
      <c r="A192" s="68">
        <v>191</v>
      </c>
      <c r="B192" s="1" t="s">
        <v>6678</v>
      </c>
      <c r="C192" s="7" t="s">
        <v>8575</v>
      </c>
      <c r="D192" s="1" t="s">
        <v>8729</v>
      </c>
      <c r="E192" s="8" t="s">
        <v>7689</v>
      </c>
    </row>
    <row r="193" spans="1:5" x14ac:dyDescent="0.3">
      <c r="A193" s="68">
        <v>192</v>
      </c>
      <c r="B193" s="1" t="s">
        <v>6679</v>
      </c>
      <c r="C193" s="7" t="s">
        <v>8575</v>
      </c>
      <c r="D193" s="1" t="s">
        <v>8730</v>
      </c>
      <c r="E193" s="8" t="s">
        <v>7690</v>
      </c>
    </row>
    <row r="194" spans="1:5" x14ac:dyDescent="0.3">
      <c r="A194" s="68">
        <v>193</v>
      </c>
      <c r="B194" s="1" t="s">
        <v>6680</v>
      </c>
      <c r="C194" s="7" t="s">
        <v>8575</v>
      </c>
      <c r="D194" s="1" t="s">
        <v>8731</v>
      </c>
      <c r="E194" s="8" t="s">
        <v>7691</v>
      </c>
    </row>
    <row r="195" spans="1:5" x14ac:dyDescent="0.3">
      <c r="A195" s="68">
        <v>194</v>
      </c>
      <c r="B195" s="1" t="s">
        <v>6681</v>
      </c>
      <c r="C195" s="7" t="s">
        <v>8575</v>
      </c>
      <c r="D195" s="1" t="s">
        <v>8732</v>
      </c>
      <c r="E195" s="8" t="s">
        <v>7692</v>
      </c>
    </row>
    <row r="196" spans="1:5" x14ac:dyDescent="0.3">
      <c r="A196" s="68">
        <v>195</v>
      </c>
      <c r="B196" s="1" t="s">
        <v>6682</v>
      </c>
      <c r="C196" s="7" t="s">
        <v>8575</v>
      </c>
      <c r="D196" s="1" t="s">
        <v>8733</v>
      </c>
      <c r="E196" s="8" t="s">
        <v>7693</v>
      </c>
    </row>
    <row r="197" spans="1:5" x14ac:dyDescent="0.3">
      <c r="A197" s="68">
        <v>196</v>
      </c>
      <c r="B197" s="1" t="s">
        <v>6683</v>
      </c>
      <c r="C197" s="7" t="s">
        <v>8575</v>
      </c>
      <c r="D197" s="1" t="s">
        <v>8734</v>
      </c>
      <c r="E197" s="8" t="s">
        <v>7694</v>
      </c>
    </row>
    <row r="198" spans="1:5" x14ac:dyDescent="0.3">
      <c r="A198" s="68">
        <v>197</v>
      </c>
      <c r="B198" s="1" t="s">
        <v>6684</v>
      </c>
      <c r="C198" s="7" t="s">
        <v>8575</v>
      </c>
      <c r="D198" s="1" t="s">
        <v>8735</v>
      </c>
      <c r="E198" s="8" t="s">
        <v>7695</v>
      </c>
    </row>
    <row r="199" spans="1:5" x14ac:dyDescent="0.3">
      <c r="A199" s="68">
        <v>198</v>
      </c>
      <c r="B199" s="1" t="s">
        <v>6685</v>
      </c>
      <c r="C199" s="7" t="s">
        <v>8575</v>
      </c>
      <c r="D199" s="1" t="s">
        <v>8736</v>
      </c>
      <c r="E199" s="8" t="s">
        <v>7696</v>
      </c>
    </row>
    <row r="200" spans="1:5" x14ac:dyDescent="0.3">
      <c r="A200" s="68">
        <v>199</v>
      </c>
      <c r="B200" s="1" t="s">
        <v>6686</v>
      </c>
      <c r="C200" s="7" t="s">
        <v>8575</v>
      </c>
      <c r="D200" s="1" t="s">
        <v>8737</v>
      </c>
      <c r="E200" s="8" t="s">
        <v>7697</v>
      </c>
    </row>
    <row r="201" spans="1:5" x14ac:dyDescent="0.3">
      <c r="A201" s="68">
        <v>200</v>
      </c>
      <c r="B201" s="1" t="s">
        <v>6687</v>
      </c>
      <c r="C201" s="7" t="s">
        <v>8575</v>
      </c>
      <c r="D201" s="1" t="s">
        <v>8738</v>
      </c>
      <c r="E201" s="8" t="s">
        <v>7698</v>
      </c>
    </row>
    <row r="202" spans="1:5" x14ac:dyDescent="0.3">
      <c r="A202" s="68">
        <v>201</v>
      </c>
      <c r="B202" s="1" t="s">
        <v>6688</v>
      </c>
      <c r="C202" s="7" t="s">
        <v>8575</v>
      </c>
      <c r="D202" s="1" t="s">
        <v>8739</v>
      </c>
      <c r="E202" s="8" t="s">
        <v>7699</v>
      </c>
    </row>
    <row r="203" spans="1:5" x14ac:dyDescent="0.3">
      <c r="A203" s="68">
        <v>202</v>
      </c>
      <c r="B203" s="1" t="s">
        <v>6689</v>
      </c>
      <c r="C203" s="7" t="s">
        <v>8575</v>
      </c>
      <c r="D203" s="1" t="s">
        <v>8740</v>
      </c>
      <c r="E203" s="8" t="s">
        <v>7700</v>
      </c>
    </row>
    <row r="204" spans="1:5" x14ac:dyDescent="0.3">
      <c r="A204" s="68">
        <v>203</v>
      </c>
      <c r="B204" s="1" t="s">
        <v>6690</v>
      </c>
      <c r="C204" s="7" t="s">
        <v>8575</v>
      </c>
      <c r="D204" s="1" t="s">
        <v>8741</v>
      </c>
      <c r="E204" s="8" t="s">
        <v>7701</v>
      </c>
    </row>
    <row r="205" spans="1:5" x14ac:dyDescent="0.3">
      <c r="A205" s="68">
        <v>204</v>
      </c>
      <c r="B205" s="1" t="s">
        <v>6691</v>
      </c>
      <c r="C205" s="7" t="s">
        <v>8575</v>
      </c>
      <c r="D205" s="1" t="s">
        <v>8742</v>
      </c>
      <c r="E205" s="8" t="s">
        <v>7702</v>
      </c>
    </row>
    <row r="206" spans="1:5" x14ac:dyDescent="0.3">
      <c r="A206" s="68">
        <v>205</v>
      </c>
      <c r="B206" s="1" t="s">
        <v>6692</v>
      </c>
      <c r="C206" s="7" t="s">
        <v>8575</v>
      </c>
      <c r="D206" s="1" t="s">
        <v>8743</v>
      </c>
      <c r="E206" s="8" t="s">
        <v>7703</v>
      </c>
    </row>
    <row r="207" spans="1:5" x14ac:dyDescent="0.3">
      <c r="A207" s="68">
        <v>206</v>
      </c>
      <c r="B207" s="1" t="s">
        <v>6693</v>
      </c>
      <c r="C207" s="7" t="s">
        <v>8575</v>
      </c>
      <c r="D207" s="1" t="s">
        <v>8744</v>
      </c>
      <c r="E207" s="8" t="s">
        <v>7704</v>
      </c>
    </row>
    <row r="208" spans="1:5" x14ac:dyDescent="0.3">
      <c r="A208" s="68">
        <v>207</v>
      </c>
      <c r="B208" s="1" t="s">
        <v>6694</v>
      </c>
      <c r="C208" s="7" t="s">
        <v>8575</v>
      </c>
      <c r="D208" s="1" t="s">
        <v>8745</v>
      </c>
      <c r="E208" s="8" t="s">
        <v>7705</v>
      </c>
    </row>
    <row r="209" spans="1:5" x14ac:dyDescent="0.3">
      <c r="A209" s="68">
        <v>208</v>
      </c>
      <c r="B209" s="1" t="s">
        <v>6695</v>
      </c>
      <c r="C209" s="7" t="s">
        <v>8575</v>
      </c>
      <c r="D209" s="1" t="s">
        <v>8746</v>
      </c>
      <c r="E209" s="8" t="s">
        <v>7706</v>
      </c>
    </row>
    <row r="210" spans="1:5" x14ac:dyDescent="0.3">
      <c r="A210" s="68">
        <v>209</v>
      </c>
      <c r="B210" s="1" t="s">
        <v>6696</v>
      </c>
      <c r="C210" s="7" t="s">
        <v>8575</v>
      </c>
      <c r="D210" s="1" t="s">
        <v>8747</v>
      </c>
      <c r="E210" s="8" t="s">
        <v>7707</v>
      </c>
    </row>
    <row r="211" spans="1:5" x14ac:dyDescent="0.3">
      <c r="A211" s="68">
        <v>210</v>
      </c>
      <c r="B211" s="1" t="s">
        <v>6697</v>
      </c>
      <c r="C211" s="7" t="s">
        <v>8575</v>
      </c>
      <c r="D211" s="1" t="s">
        <v>8748</v>
      </c>
      <c r="E211" s="8" t="s">
        <v>7708</v>
      </c>
    </row>
    <row r="212" spans="1:5" x14ac:dyDescent="0.3">
      <c r="A212" s="68">
        <v>211</v>
      </c>
      <c r="B212" s="1" t="s">
        <v>6698</v>
      </c>
      <c r="C212" s="7" t="s">
        <v>8575</v>
      </c>
      <c r="D212" s="1" t="s">
        <v>8749</v>
      </c>
      <c r="E212" s="8" t="s">
        <v>7709</v>
      </c>
    </row>
    <row r="213" spans="1:5" x14ac:dyDescent="0.3">
      <c r="A213" s="68">
        <v>212</v>
      </c>
      <c r="B213" s="1" t="s">
        <v>6699</v>
      </c>
      <c r="C213" s="7" t="s">
        <v>8575</v>
      </c>
      <c r="D213" s="1" t="s">
        <v>8750</v>
      </c>
      <c r="E213" s="8" t="s">
        <v>7710</v>
      </c>
    </row>
    <row r="214" spans="1:5" x14ac:dyDescent="0.3">
      <c r="A214" s="68">
        <v>213</v>
      </c>
      <c r="B214" s="1" t="s">
        <v>6700</v>
      </c>
      <c r="C214" s="7" t="s">
        <v>8575</v>
      </c>
      <c r="D214" s="1" t="s">
        <v>8751</v>
      </c>
      <c r="E214" s="8" t="s">
        <v>7711</v>
      </c>
    </row>
    <row r="215" spans="1:5" x14ac:dyDescent="0.3">
      <c r="A215" s="68">
        <v>214</v>
      </c>
      <c r="B215" s="1" t="s">
        <v>6701</v>
      </c>
      <c r="C215" s="7" t="s">
        <v>8575</v>
      </c>
      <c r="D215" s="1" t="s">
        <v>8752</v>
      </c>
      <c r="E215" s="8" t="s">
        <v>7712</v>
      </c>
    </row>
    <row r="216" spans="1:5" x14ac:dyDescent="0.3">
      <c r="A216" s="68">
        <v>215</v>
      </c>
      <c r="B216" s="1" t="s">
        <v>6702</v>
      </c>
      <c r="C216" s="7" t="s">
        <v>8575</v>
      </c>
      <c r="D216" s="1" t="s">
        <v>8753</v>
      </c>
      <c r="E216" s="8" t="s">
        <v>7713</v>
      </c>
    </row>
    <row r="217" spans="1:5" x14ac:dyDescent="0.3">
      <c r="A217" s="68">
        <v>216</v>
      </c>
      <c r="B217" s="1" t="s">
        <v>6703</v>
      </c>
      <c r="C217" s="7" t="s">
        <v>8575</v>
      </c>
      <c r="D217" s="1" t="s">
        <v>8754</v>
      </c>
      <c r="E217" s="8" t="s">
        <v>7714</v>
      </c>
    </row>
    <row r="218" spans="1:5" x14ac:dyDescent="0.3">
      <c r="A218" s="68">
        <v>217</v>
      </c>
      <c r="B218" s="1" t="s">
        <v>6704</v>
      </c>
      <c r="C218" s="7" t="s">
        <v>8575</v>
      </c>
      <c r="D218" s="1" t="s">
        <v>8755</v>
      </c>
      <c r="E218" s="8" t="s">
        <v>7715</v>
      </c>
    </row>
    <row r="219" spans="1:5" x14ac:dyDescent="0.3">
      <c r="A219" s="68">
        <v>218</v>
      </c>
      <c r="B219" s="1" t="s">
        <v>6705</v>
      </c>
      <c r="C219" s="7" t="s">
        <v>8575</v>
      </c>
      <c r="D219" s="1" t="s">
        <v>8756</v>
      </c>
      <c r="E219" s="8" t="s">
        <v>7716</v>
      </c>
    </row>
    <row r="220" spans="1:5" x14ac:dyDescent="0.3">
      <c r="A220" s="68">
        <v>219</v>
      </c>
      <c r="B220" s="1" t="s">
        <v>6706</v>
      </c>
      <c r="C220" s="7" t="s">
        <v>8575</v>
      </c>
      <c r="D220" s="1" t="s">
        <v>8757</v>
      </c>
      <c r="E220" s="8" t="s">
        <v>7717</v>
      </c>
    </row>
    <row r="221" spans="1:5" x14ac:dyDescent="0.3">
      <c r="A221" s="68">
        <v>220</v>
      </c>
      <c r="B221" s="1" t="s">
        <v>6707</v>
      </c>
      <c r="C221" s="7" t="s">
        <v>8575</v>
      </c>
      <c r="D221" s="1" t="s">
        <v>8758</v>
      </c>
      <c r="E221" s="8" t="s">
        <v>7718</v>
      </c>
    </row>
    <row r="222" spans="1:5" x14ac:dyDescent="0.3">
      <c r="A222" s="68">
        <v>221</v>
      </c>
      <c r="B222" s="1" t="s">
        <v>6708</v>
      </c>
      <c r="C222" s="7" t="s">
        <v>8575</v>
      </c>
      <c r="D222" s="1" t="s">
        <v>8759</v>
      </c>
      <c r="E222" s="8" t="s">
        <v>7719</v>
      </c>
    </row>
    <row r="223" spans="1:5" x14ac:dyDescent="0.3">
      <c r="A223" s="68">
        <v>222</v>
      </c>
      <c r="B223" s="1" t="s">
        <v>6709</v>
      </c>
      <c r="C223" s="7" t="s">
        <v>8575</v>
      </c>
      <c r="D223" s="1" t="s">
        <v>8760</v>
      </c>
      <c r="E223" s="8" t="s">
        <v>7720</v>
      </c>
    </row>
    <row r="224" spans="1:5" x14ac:dyDescent="0.3">
      <c r="A224" s="68">
        <v>223</v>
      </c>
      <c r="B224" s="1" t="s">
        <v>6710</v>
      </c>
      <c r="C224" s="7" t="s">
        <v>8575</v>
      </c>
      <c r="D224" s="1" t="s">
        <v>8761</v>
      </c>
      <c r="E224" s="8" t="s">
        <v>7721</v>
      </c>
    </row>
    <row r="225" spans="1:5" x14ac:dyDescent="0.3">
      <c r="A225" s="68">
        <v>224</v>
      </c>
      <c r="B225" s="1" t="s">
        <v>6711</v>
      </c>
      <c r="C225" s="7" t="s">
        <v>8575</v>
      </c>
      <c r="D225" s="1" t="s">
        <v>8762</v>
      </c>
      <c r="E225" s="8" t="s">
        <v>7722</v>
      </c>
    </row>
    <row r="226" spans="1:5" x14ac:dyDescent="0.3">
      <c r="A226" s="68">
        <v>225</v>
      </c>
      <c r="B226" s="1" t="s">
        <v>6712</v>
      </c>
      <c r="C226" s="7" t="s">
        <v>8575</v>
      </c>
      <c r="D226" s="1" t="s">
        <v>8763</v>
      </c>
      <c r="E226" s="8" t="s">
        <v>7723</v>
      </c>
    </row>
    <row r="227" spans="1:5" x14ac:dyDescent="0.3">
      <c r="A227" s="68">
        <v>226</v>
      </c>
      <c r="B227" s="1" t="s">
        <v>6713</v>
      </c>
      <c r="C227" s="7" t="s">
        <v>8575</v>
      </c>
      <c r="D227" s="1" t="s">
        <v>8764</v>
      </c>
      <c r="E227" s="8" t="s">
        <v>7724</v>
      </c>
    </row>
    <row r="228" spans="1:5" x14ac:dyDescent="0.3">
      <c r="A228" s="68">
        <v>227</v>
      </c>
      <c r="B228" s="1" t="s">
        <v>6714</v>
      </c>
      <c r="C228" s="7" t="s">
        <v>8575</v>
      </c>
      <c r="D228" s="1" t="s">
        <v>8765</v>
      </c>
      <c r="E228" s="8" t="s">
        <v>7725</v>
      </c>
    </row>
    <row r="229" spans="1:5" x14ac:dyDescent="0.3">
      <c r="A229" s="68">
        <v>228</v>
      </c>
      <c r="B229" s="1" t="s">
        <v>6715</v>
      </c>
      <c r="C229" s="7" t="s">
        <v>8575</v>
      </c>
      <c r="D229" s="1" t="s">
        <v>8766</v>
      </c>
      <c r="E229" s="8" t="s">
        <v>7726</v>
      </c>
    </row>
    <row r="230" spans="1:5" x14ac:dyDescent="0.3">
      <c r="A230" s="68">
        <v>229</v>
      </c>
      <c r="B230" s="1" t="s">
        <v>6716</v>
      </c>
      <c r="C230" s="7" t="s">
        <v>8575</v>
      </c>
      <c r="D230" s="1" t="s">
        <v>8767</v>
      </c>
      <c r="E230" s="8" t="s">
        <v>7727</v>
      </c>
    </row>
    <row r="231" spans="1:5" x14ac:dyDescent="0.3">
      <c r="A231" s="68">
        <v>230</v>
      </c>
      <c r="B231" s="1" t="s">
        <v>6717</v>
      </c>
      <c r="C231" s="7" t="s">
        <v>8575</v>
      </c>
      <c r="D231" s="1" t="s">
        <v>8768</v>
      </c>
      <c r="E231" s="8" t="s">
        <v>7728</v>
      </c>
    </row>
    <row r="232" spans="1:5" x14ac:dyDescent="0.3">
      <c r="A232" s="68">
        <v>231</v>
      </c>
      <c r="B232" s="1" t="s">
        <v>6718</v>
      </c>
      <c r="C232" s="7" t="s">
        <v>8575</v>
      </c>
      <c r="D232" s="1" t="s">
        <v>8769</v>
      </c>
      <c r="E232" s="8" t="s">
        <v>7729</v>
      </c>
    </row>
    <row r="233" spans="1:5" x14ac:dyDescent="0.3">
      <c r="A233" s="68">
        <v>232</v>
      </c>
      <c r="B233" s="1" t="s">
        <v>6719</v>
      </c>
      <c r="C233" s="7" t="s">
        <v>8575</v>
      </c>
      <c r="D233" s="1" t="s">
        <v>8770</v>
      </c>
      <c r="E233" s="8" t="s">
        <v>7730</v>
      </c>
    </row>
    <row r="234" spans="1:5" x14ac:dyDescent="0.3">
      <c r="A234" s="68">
        <v>233</v>
      </c>
      <c r="B234" s="1" t="s">
        <v>6720</v>
      </c>
      <c r="C234" s="7" t="s">
        <v>8575</v>
      </c>
      <c r="D234" s="1" t="s">
        <v>8771</v>
      </c>
      <c r="E234" s="8" t="s">
        <v>7731</v>
      </c>
    </row>
    <row r="235" spans="1:5" x14ac:dyDescent="0.3">
      <c r="A235" s="68">
        <v>234</v>
      </c>
      <c r="B235" s="1" t="s">
        <v>6721</v>
      </c>
      <c r="C235" s="7" t="s">
        <v>8575</v>
      </c>
      <c r="D235" s="1" t="s">
        <v>8772</v>
      </c>
      <c r="E235" s="8" t="s">
        <v>7732</v>
      </c>
    </row>
    <row r="236" spans="1:5" x14ac:dyDescent="0.3">
      <c r="A236" s="68">
        <v>235</v>
      </c>
      <c r="B236" s="1" t="s">
        <v>6722</v>
      </c>
      <c r="C236" s="7" t="s">
        <v>8575</v>
      </c>
      <c r="D236" s="1" t="s">
        <v>8773</v>
      </c>
      <c r="E236" s="8" t="s">
        <v>7733</v>
      </c>
    </row>
    <row r="237" spans="1:5" x14ac:dyDescent="0.3">
      <c r="A237" s="68">
        <v>236</v>
      </c>
      <c r="B237" s="1" t="s">
        <v>6723</v>
      </c>
      <c r="C237" s="7" t="s">
        <v>8575</v>
      </c>
      <c r="D237" s="1" t="s">
        <v>8774</v>
      </c>
      <c r="E237" s="8" t="s">
        <v>7734</v>
      </c>
    </row>
    <row r="238" spans="1:5" x14ac:dyDescent="0.3">
      <c r="A238" s="68">
        <v>237</v>
      </c>
      <c r="B238" s="1" t="s">
        <v>6724</v>
      </c>
      <c r="C238" s="7" t="s">
        <v>8575</v>
      </c>
      <c r="D238" s="1" t="s">
        <v>8775</v>
      </c>
      <c r="E238" s="8" t="s">
        <v>7735</v>
      </c>
    </row>
    <row r="239" spans="1:5" x14ac:dyDescent="0.3">
      <c r="A239" s="68">
        <v>238</v>
      </c>
      <c r="B239" s="1" t="s">
        <v>6725</v>
      </c>
      <c r="C239" s="7" t="s">
        <v>8575</v>
      </c>
      <c r="D239" s="1" t="s">
        <v>8776</v>
      </c>
      <c r="E239" s="8" t="s">
        <v>7736</v>
      </c>
    </row>
    <row r="240" spans="1:5" x14ac:dyDescent="0.3">
      <c r="A240" s="68">
        <v>239</v>
      </c>
      <c r="B240" s="1" t="s">
        <v>6726</v>
      </c>
      <c r="C240" s="7" t="s">
        <v>8575</v>
      </c>
      <c r="D240" s="1" t="s">
        <v>8777</v>
      </c>
      <c r="E240" s="8" t="s">
        <v>7737</v>
      </c>
    </row>
    <row r="241" spans="1:5" x14ac:dyDescent="0.3">
      <c r="A241" s="68">
        <v>240</v>
      </c>
      <c r="B241" s="1" t="s">
        <v>6727</v>
      </c>
      <c r="C241" s="7" t="s">
        <v>8575</v>
      </c>
      <c r="D241" s="1" t="s">
        <v>8778</v>
      </c>
      <c r="E241" s="8" t="s">
        <v>7738</v>
      </c>
    </row>
    <row r="242" spans="1:5" x14ac:dyDescent="0.3">
      <c r="A242" s="68">
        <v>241</v>
      </c>
      <c r="B242" s="1" t="s">
        <v>6728</v>
      </c>
      <c r="C242" s="7" t="s">
        <v>8575</v>
      </c>
      <c r="D242" s="1" t="s">
        <v>8779</v>
      </c>
      <c r="E242" s="8" t="s">
        <v>7739</v>
      </c>
    </row>
    <row r="243" spans="1:5" x14ac:dyDescent="0.3">
      <c r="A243" s="68">
        <v>242</v>
      </c>
      <c r="B243" s="1" t="s">
        <v>6729</v>
      </c>
      <c r="C243" s="7" t="s">
        <v>8575</v>
      </c>
      <c r="D243" s="1" t="s">
        <v>8780</v>
      </c>
      <c r="E243" s="8" t="s">
        <v>7740</v>
      </c>
    </row>
    <row r="244" spans="1:5" x14ac:dyDescent="0.3">
      <c r="A244" s="68">
        <v>243</v>
      </c>
      <c r="B244" s="1" t="s">
        <v>6730</v>
      </c>
      <c r="C244" s="7" t="s">
        <v>8575</v>
      </c>
      <c r="D244" s="1" t="s">
        <v>8781</v>
      </c>
      <c r="E244" s="8" t="s">
        <v>7741</v>
      </c>
    </row>
    <row r="245" spans="1:5" x14ac:dyDescent="0.3">
      <c r="A245" s="68">
        <v>244</v>
      </c>
      <c r="B245" s="1" t="s">
        <v>6731</v>
      </c>
      <c r="C245" s="7" t="s">
        <v>8575</v>
      </c>
      <c r="D245" s="1" t="s">
        <v>8782</v>
      </c>
      <c r="E245" s="8" t="s">
        <v>7742</v>
      </c>
    </row>
    <row r="246" spans="1:5" x14ac:dyDescent="0.3">
      <c r="A246" s="68">
        <v>245</v>
      </c>
      <c r="B246" s="1" t="s">
        <v>6732</v>
      </c>
      <c r="C246" s="7" t="s">
        <v>8575</v>
      </c>
      <c r="D246" s="1" t="s">
        <v>8783</v>
      </c>
      <c r="E246" s="8" t="s">
        <v>7743</v>
      </c>
    </row>
    <row r="247" spans="1:5" x14ac:dyDescent="0.3">
      <c r="A247" s="68">
        <v>246</v>
      </c>
      <c r="B247" s="1" t="s">
        <v>6733</v>
      </c>
      <c r="C247" s="7" t="s">
        <v>8575</v>
      </c>
      <c r="D247" s="1" t="s">
        <v>8784</v>
      </c>
      <c r="E247" s="8" t="s">
        <v>7744</v>
      </c>
    </row>
    <row r="248" spans="1:5" x14ac:dyDescent="0.3">
      <c r="A248" s="68">
        <v>247</v>
      </c>
      <c r="B248" s="1" t="s">
        <v>6734</v>
      </c>
      <c r="C248" s="7" t="s">
        <v>8575</v>
      </c>
      <c r="D248" s="1" t="s">
        <v>8785</v>
      </c>
      <c r="E248" s="8" t="s">
        <v>7745</v>
      </c>
    </row>
    <row r="249" spans="1:5" x14ac:dyDescent="0.3">
      <c r="A249" s="68">
        <v>248</v>
      </c>
      <c r="B249" s="1" t="s">
        <v>6735</v>
      </c>
      <c r="C249" s="7" t="s">
        <v>8575</v>
      </c>
      <c r="D249" s="1" t="s">
        <v>8786</v>
      </c>
      <c r="E249" s="8" t="s">
        <v>7746</v>
      </c>
    </row>
    <row r="250" spans="1:5" x14ac:dyDescent="0.3">
      <c r="A250" s="68">
        <v>249</v>
      </c>
      <c r="B250" s="1" t="s">
        <v>6736</v>
      </c>
      <c r="C250" s="7" t="s">
        <v>8575</v>
      </c>
      <c r="D250" s="1" t="s">
        <v>8787</v>
      </c>
      <c r="E250" s="8" t="s">
        <v>7747</v>
      </c>
    </row>
    <row r="251" spans="1:5" x14ac:dyDescent="0.3">
      <c r="A251" s="68">
        <v>250</v>
      </c>
      <c r="B251" s="1" t="s">
        <v>6737</v>
      </c>
      <c r="C251" s="7" t="s">
        <v>8575</v>
      </c>
      <c r="D251" s="1" t="s">
        <v>8788</v>
      </c>
      <c r="E251" s="8" t="s">
        <v>7748</v>
      </c>
    </row>
    <row r="252" spans="1:5" x14ac:dyDescent="0.3">
      <c r="A252" s="68">
        <v>251</v>
      </c>
      <c r="B252" s="1" t="s">
        <v>6738</v>
      </c>
      <c r="C252" s="7" t="s">
        <v>8575</v>
      </c>
      <c r="D252" s="1" t="s">
        <v>8789</v>
      </c>
      <c r="E252" s="8" t="s">
        <v>7749</v>
      </c>
    </row>
    <row r="253" spans="1:5" x14ac:dyDescent="0.3">
      <c r="A253" s="68">
        <v>252</v>
      </c>
      <c r="B253" s="1" t="s">
        <v>6739</v>
      </c>
      <c r="C253" s="7" t="s">
        <v>8575</v>
      </c>
      <c r="D253" s="1" t="s">
        <v>8790</v>
      </c>
      <c r="E253" s="8" t="s">
        <v>7750</v>
      </c>
    </row>
    <row r="254" spans="1:5" x14ac:dyDescent="0.3">
      <c r="A254" s="68">
        <v>253</v>
      </c>
      <c r="B254" s="1" t="s">
        <v>6740</v>
      </c>
      <c r="C254" s="7" t="s">
        <v>8575</v>
      </c>
      <c r="D254" s="1" t="s">
        <v>8791</v>
      </c>
      <c r="E254" s="8" t="s">
        <v>7751</v>
      </c>
    </row>
    <row r="255" spans="1:5" x14ac:dyDescent="0.3">
      <c r="A255" s="68">
        <v>254</v>
      </c>
      <c r="B255" s="1" t="s">
        <v>6741</v>
      </c>
      <c r="C255" s="7" t="s">
        <v>8575</v>
      </c>
      <c r="D255" s="1" t="s">
        <v>8792</v>
      </c>
      <c r="E255" s="8" t="s">
        <v>7752</v>
      </c>
    </row>
    <row r="256" spans="1:5" x14ac:dyDescent="0.3">
      <c r="A256" s="68">
        <v>255</v>
      </c>
      <c r="B256" s="1" t="s">
        <v>6742</v>
      </c>
      <c r="C256" s="7" t="s">
        <v>8575</v>
      </c>
      <c r="D256" s="1" t="s">
        <v>8793</v>
      </c>
      <c r="E256" s="8" t="s">
        <v>7753</v>
      </c>
    </row>
    <row r="257" spans="1:5" x14ac:dyDescent="0.3">
      <c r="A257" s="68">
        <v>256</v>
      </c>
      <c r="B257" s="1" t="s">
        <v>6743</v>
      </c>
      <c r="C257" s="7" t="s">
        <v>8575</v>
      </c>
      <c r="D257" s="1" t="s">
        <v>8794</v>
      </c>
      <c r="E257" s="8" t="s">
        <v>7754</v>
      </c>
    </row>
    <row r="258" spans="1:5" x14ac:dyDescent="0.3">
      <c r="A258" s="68">
        <v>257</v>
      </c>
      <c r="B258" s="1" t="s">
        <v>6744</v>
      </c>
      <c r="C258" s="7" t="s">
        <v>8575</v>
      </c>
      <c r="D258" s="1" t="s">
        <v>8795</v>
      </c>
      <c r="E258" s="8" t="s">
        <v>7755</v>
      </c>
    </row>
    <row r="259" spans="1:5" x14ac:dyDescent="0.3">
      <c r="A259" s="68">
        <v>258</v>
      </c>
      <c r="B259" s="1" t="s">
        <v>6745</v>
      </c>
      <c r="C259" s="7" t="s">
        <v>8575</v>
      </c>
      <c r="D259" s="1" t="s">
        <v>8796</v>
      </c>
      <c r="E259" s="8" t="s">
        <v>7756</v>
      </c>
    </row>
    <row r="260" spans="1:5" x14ac:dyDescent="0.3">
      <c r="A260" s="68">
        <v>259</v>
      </c>
      <c r="B260" s="1" t="s">
        <v>6746</v>
      </c>
      <c r="C260" s="7" t="s">
        <v>8575</v>
      </c>
      <c r="D260" s="1" t="s">
        <v>8797</v>
      </c>
      <c r="E260" s="8" t="s">
        <v>7757</v>
      </c>
    </row>
    <row r="261" spans="1:5" x14ac:dyDescent="0.3">
      <c r="A261" s="68">
        <v>260</v>
      </c>
      <c r="B261" s="1" t="s">
        <v>6747</v>
      </c>
      <c r="C261" s="7" t="s">
        <v>8575</v>
      </c>
      <c r="D261" s="1" t="s">
        <v>8798</v>
      </c>
      <c r="E261" s="8" t="s">
        <v>7758</v>
      </c>
    </row>
    <row r="262" spans="1:5" x14ac:dyDescent="0.3">
      <c r="A262" s="68">
        <v>261</v>
      </c>
      <c r="B262" s="1" t="s">
        <v>6748</v>
      </c>
      <c r="C262" s="7" t="s">
        <v>8575</v>
      </c>
      <c r="D262" s="1" t="s">
        <v>8799</v>
      </c>
      <c r="E262" s="8" t="s">
        <v>7759</v>
      </c>
    </row>
    <row r="263" spans="1:5" x14ac:dyDescent="0.3">
      <c r="A263" s="68">
        <v>262</v>
      </c>
      <c r="B263" s="1" t="s">
        <v>6749</v>
      </c>
      <c r="C263" s="7" t="s">
        <v>8575</v>
      </c>
      <c r="D263" s="1" t="s">
        <v>8800</v>
      </c>
      <c r="E263" s="8" t="s">
        <v>7760</v>
      </c>
    </row>
    <row r="264" spans="1:5" x14ac:dyDescent="0.3">
      <c r="A264" s="68">
        <v>263</v>
      </c>
      <c r="B264" s="1" t="s">
        <v>6750</v>
      </c>
      <c r="C264" s="7" t="s">
        <v>8575</v>
      </c>
      <c r="D264" s="1" t="s">
        <v>8801</v>
      </c>
      <c r="E264" s="8" t="s">
        <v>7761</v>
      </c>
    </row>
    <row r="265" spans="1:5" x14ac:dyDescent="0.3">
      <c r="A265" s="68">
        <v>264</v>
      </c>
      <c r="B265" s="1" t="s">
        <v>6751</v>
      </c>
      <c r="C265" s="7" t="s">
        <v>8575</v>
      </c>
      <c r="D265" s="1" t="s">
        <v>8802</v>
      </c>
      <c r="E265" s="8" t="s">
        <v>7762</v>
      </c>
    </row>
    <row r="266" spans="1:5" x14ac:dyDescent="0.3">
      <c r="A266" s="68">
        <v>265</v>
      </c>
      <c r="B266" s="1" t="s">
        <v>6752</v>
      </c>
      <c r="C266" s="7" t="s">
        <v>8575</v>
      </c>
      <c r="D266" s="1" t="s">
        <v>8803</v>
      </c>
      <c r="E266" s="8" t="s">
        <v>7763</v>
      </c>
    </row>
    <row r="267" spans="1:5" x14ac:dyDescent="0.3">
      <c r="A267" s="68">
        <v>266</v>
      </c>
      <c r="B267" s="1" t="s">
        <v>6753</v>
      </c>
      <c r="C267" s="7" t="s">
        <v>8575</v>
      </c>
      <c r="D267" s="1" t="s">
        <v>8804</v>
      </c>
      <c r="E267" s="8" t="s">
        <v>7764</v>
      </c>
    </row>
    <row r="268" spans="1:5" x14ac:dyDescent="0.3">
      <c r="A268" s="68">
        <v>267</v>
      </c>
      <c r="B268" s="1" t="s">
        <v>6754</v>
      </c>
      <c r="C268" s="7" t="s">
        <v>8575</v>
      </c>
      <c r="D268" s="1" t="s">
        <v>8805</v>
      </c>
      <c r="E268" s="8" t="s">
        <v>7765</v>
      </c>
    </row>
    <row r="269" spans="1:5" x14ac:dyDescent="0.3">
      <c r="A269" s="68">
        <v>268</v>
      </c>
      <c r="B269" s="1" t="s">
        <v>6755</v>
      </c>
      <c r="C269" s="7" t="s">
        <v>8575</v>
      </c>
      <c r="D269" s="1" t="s">
        <v>8806</v>
      </c>
      <c r="E269" s="8" t="s">
        <v>7766</v>
      </c>
    </row>
    <row r="270" spans="1:5" x14ac:dyDescent="0.3">
      <c r="A270" s="68">
        <v>269</v>
      </c>
      <c r="B270" s="1" t="s">
        <v>6756</v>
      </c>
      <c r="C270" s="7" t="s">
        <v>8575</v>
      </c>
      <c r="D270" s="1" t="s">
        <v>8807</v>
      </c>
      <c r="E270" s="8" t="s">
        <v>7767</v>
      </c>
    </row>
    <row r="271" spans="1:5" x14ac:dyDescent="0.3">
      <c r="A271" s="68">
        <v>270</v>
      </c>
      <c r="B271" s="1" t="s">
        <v>6757</v>
      </c>
      <c r="C271" s="7" t="s">
        <v>8575</v>
      </c>
      <c r="D271" s="1" t="s">
        <v>8808</v>
      </c>
      <c r="E271" s="8" t="s">
        <v>7768</v>
      </c>
    </row>
    <row r="272" spans="1:5" x14ac:dyDescent="0.3">
      <c r="A272" s="68">
        <v>271</v>
      </c>
      <c r="B272" s="1" t="s">
        <v>6758</v>
      </c>
      <c r="C272" s="7" t="s">
        <v>8575</v>
      </c>
      <c r="D272" s="1" t="s">
        <v>8809</v>
      </c>
      <c r="E272" s="8" t="s">
        <v>7769</v>
      </c>
    </row>
    <row r="273" spans="1:5" x14ac:dyDescent="0.3">
      <c r="A273" s="68">
        <v>272</v>
      </c>
      <c r="B273" s="1" t="s">
        <v>6759</v>
      </c>
      <c r="C273" s="7" t="s">
        <v>8575</v>
      </c>
      <c r="D273" s="1" t="s">
        <v>8810</v>
      </c>
      <c r="E273" s="8" t="s">
        <v>7770</v>
      </c>
    </row>
    <row r="274" spans="1:5" x14ac:dyDescent="0.3">
      <c r="A274" s="68">
        <v>273</v>
      </c>
      <c r="B274" s="1" t="s">
        <v>6760</v>
      </c>
      <c r="C274" s="7" t="s">
        <v>8575</v>
      </c>
      <c r="D274" s="1" t="s">
        <v>8811</v>
      </c>
      <c r="E274" s="8" t="s">
        <v>7771</v>
      </c>
    </row>
    <row r="275" spans="1:5" x14ac:dyDescent="0.3">
      <c r="A275" s="68">
        <v>274</v>
      </c>
      <c r="B275" s="1" t="s">
        <v>6761</v>
      </c>
      <c r="C275" s="7" t="s">
        <v>8575</v>
      </c>
      <c r="D275" s="1" t="s">
        <v>8812</v>
      </c>
      <c r="E275" s="8" t="s">
        <v>7772</v>
      </c>
    </row>
    <row r="276" spans="1:5" x14ac:dyDescent="0.3">
      <c r="A276" s="68">
        <v>275</v>
      </c>
      <c r="B276" s="1" t="s">
        <v>6762</v>
      </c>
      <c r="C276" s="7" t="s">
        <v>8575</v>
      </c>
      <c r="D276" s="1" t="s">
        <v>8813</v>
      </c>
      <c r="E276" s="8" t="s">
        <v>7773</v>
      </c>
    </row>
    <row r="277" spans="1:5" x14ac:dyDescent="0.3">
      <c r="A277" s="68">
        <v>276</v>
      </c>
      <c r="B277" s="1" t="s">
        <v>6763</v>
      </c>
      <c r="C277" s="7" t="s">
        <v>8575</v>
      </c>
      <c r="D277" s="1" t="s">
        <v>8814</v>
      </c>
      <c r="E277" s="8" t="s">
        <v>7774</v>
      </c>
    </row>
    <row r="278" spans="1:5" x14ac:dyDescent="0.3">
      <c r="A278" s="68">
        <v>277</v>
      </c>
      <c r="B278" s="1" t="s">
        <v>6764</v>
      </c>
      <c r="C278" s="7" t="s">
        <v>8575</v>
      </c>
      <c r="D278" s="1" t="s">
        <v>8815</v>
      </c>
      <c r="E278" s="8" t="s">
        <v>7775</v>
      </c>
    </row>
    <row r="279" spans="1:5" x14ac:dyDescent="0.3">
      <c r="A279" s="68">
        <v>278</v>
      </c>
      <c r="B279" s="1" t="s">
        <v>6765</v>
      </c>
      <c r="C279" s="7" t="s">
        <v>8575</v>
      </c>
      <c r="D279" s="1" t="s">
        <v>8816</v>
      </c>
      <c r="E279" s="8" t="s">
        <v>7776</v>
      </c>
    </row>
    <row r="280" spans="1:5" x14ac:dyDescent="0.3">
      <c r="A280" s="68">
        <v>279</v>
      </c>
      <c r="B280" s="1" t="s">
        <v>6766</v>
      </c>
      <c r="C280" s="7" t="s">
        <v>8575</v>
      </c>
      <c r="D280" s="1" t="s">
        <v>8817</v>
      </c>
      <c r="E280" s="8" t="s">
        <v>7777</v>
      </c>
    </row>
    <row r="281" spans="1:5" x14ac:dyDescent="0.3">
      <c r="A281" s="68">
        <v>280</v>
      </c>
      <c r="B281" s="1" t="s">
        <v>6767</v>
      </c>
      <c r="C281" s="7" t="s">
        <v>8575</v>
      </c>
      <c r="D281" s="1" t="s">
        <v>8818</v>
      </c>
      <c r="E281" s="8" t="s">
        <v>7778</v>
      </c>
    </row>
    <row r="282" spans="1:5" x14ac:dyDescent="0.3">
      <c r="A282" s="68">
        <v>281</v>
      </c>
      <c r="B282" s="1" t="s">
        <v>6768</v>
      </c>
      <c r="C282" s="7" t="s">
        <v>8575</v>
      </c>
      <c r="D282" s="1" t="s">
        <v>8819</v>
      </c>
      <c r="E282" s="8" t="s">
        <v>7779</v>
      </c>
    </row>
    <row r="283" spans="1:5" x14ac:dyDescent="0.3">
      <c r="A283" s="68">
        <v>282</v>
      </c>
      <c r="B283" s="1" t="s">
        <v>6769</v>
      </c>
      <c r="C283" s="7" t="s">
        <v>8575</v>
      </c>
      <c r="D283" s="1" t="s">
        <v>8820</v>
      </c>
      <c r="E283" s="8" t="s">
        <v>7780</v>
      </c>
    </row>
    <row r="284" spans="1:5" x14ac:dyDescent="0.3">
      <c r="A284" s="68">
        <v>283</v>
      </c>
      <c r="B284" s="1" t="s">
        <v>6770</v>
      </c>
      <c r="C284" s="7" t="s">
        <v>8575</v>
      </c>
      <c r="D284" s="1" t="s">
        <v>8821</v>
      </c>
      <c r="E284" s="8" t="s">
        <v>7781</v>
      </c>
    </row>
    <row r="285" spans="1:5" x14ac:dyDescent="0.3">
      <c r="A285" s="68">
        <v>284</v>
      </c>
      <c r="B285" s="1" t="s">
        <v>6771</v>
      </c>
      <c r="C285" s="7" t="s">
        <v>8575</v>
      </c>
      <c r="D285" s="1" t="s">
        <v>8822</v>
      </c>
      <c r="E285" s="8" t="s">
        <v>7782</v>
      </c>
    </row>
    <row r="286" spans="1:5" x14ac:dyDescent="0.3">
      <c r="A286" s="68">
        <v>285</v>
      </c>
      <c r="B286" s="1" t="s">
        <v>6772</v>
      </c>
      <c r="C286" s="7" t="s">
        <v>8575</v>
      </c>
      <c r="D286" s="1" t="s">
        <v>8823</v>
      </c>
      <c r="E286" s="8" t="s">
        <v>7783</v>
      </c>
    </row>
    <row r="287" spans="1:5" x14ac:dyDescent="0.3">
      <c r="A287" s="68">
        <v>286</v>
      </c>
      <c r="B287" s="1" t="s">
        <v>6773</v>
      </c>
      <c r="C287" s="7" t="s">
        <v>8575</v>
      </c>
      <c r="D287" s="1" t="s">
        <v>8824</v>
      </c>
      <c r="E287" s="8" t="s">
        <v>7784</v>
      </c>
    </row>
    <row r="288" spans="1:5" x14ac:dyDescent="0.3">
      <c r="A288" s="68">
        <v>287</v>
      </c>
      <c r="B288" s="1" t="s">
        <v>6774</v>
      </c>
      <c r="C288" s="7" t="s">
        <v>8575</v>
      </c>
      <c r="D288" s="1" t="s">
        <v>8825</v>
      </c>
      <c r="E288" s="8" t="s">
        <v>7785</v>
      </c>
    </row>
    <row r="289" spans="1:5" x14ac:dyDescent="0.3">
      <c r="A289" s="68">
        <v>288</v>
      </c>
      <c r="B289" s="1" t="s">
        <v>6775</v>
      </c>
      <c r="C289" s="7" t="s">
        <v>8575</v>
      </c>
      <c r="D289" s="1" t="s">
        <v>8826</v>
      </c>
      <c r="E289" s="8" t="s">
        <v>7786</v>
      </c>
    </row>
    <row r="290" spans="1:5" x14ac:dyDescent="0.3">
      <c r="A290" s="68">
        <v>289</v>
      </c>
      <c r="B290" s="1" t="s">
        <v>6776</v>
      </c>
      <c r="C290" s="7" t="s">
        <v>8575</v>
      </c>
      <c r="D290" s="1" t="s">
        <v>8827</v>
      </c>
      <c r="E290" s="8" t="s">
        <v>7787</v>
      </c>
    </row>
    <row r="291" spans="1:5" x14ac:dyDescent="0.3">
      <c r="A291" s="68">
        <v>290</v>
      </c>
      <c r="B291" s="1" t="s">
        <v>6777</v>
      </c>
      <c r="C291" s="7" t="s">
        <v>8575</v>
      </c>
      <c r="D291" s="1" t="s">
        <v>8828</v>
      </c>
      <c r="E291" s="8" t="s">
        <v>7788</v>
      </c>
    </row>
    <row r="292" spans="1:5" x14ac:dyDescent="0.3">
      <c r="A292" s="68">
        <v>291</v>
      </c>
      <c r="B292" s="1" t="s">
        <v>6778</v>
      </c>
      <c r="C292" s="7" t="s">
        <v>8575</v>
      </c>
      <c r="D292" s="1" t="s">
        <v>8829</v>
      </c>
      <c r="E292" s="8" t="s">
        <v>7789</v>
      </c>
    </row>
    <row r="293" spans="1:5" x14ac:dyDescent="0.3">
      <c r="A293" s="68">
        <v>292</v>
      </c>
      <c r="B293" s="1" t="s">
        <v>6779</v>
      </c>
      <c r="C293" s="7" t="s">
        <v>8575</v>
      </c>
      <c r="D293" s="1" t="s">
        <v>8830</v>
      </c>
      <c r="E293" s="8" t="s">
        <v>7790</v>
      </c>
    </row>
    <row r="294" spans="1:5" x14ac:dyDescent="0.3">
      <c r="A294" s="68">
        <v>293</v>
      </c>
      <c r="B294" s="1" t="s">
        <v>6780</v>
      </c>
      <c r="C294" s="7" t="s">
        <v>8575</v>
      </c>
      <c r="D294" s="1" t="s">
        <v>8831</v>
      </c>
      <c r="E294" s="8" t="s">
        <v>7791</v>
      </c>
    </row>
    <row r="295" spans="1:5" x14ac:dyDescent="0.3">
      <c r="A295" s="68">
        <v>294</v>
      </c>
      <c r="B295" s="1" t="s">
        <v>6781</v>
      </c>
      <c r="C295" s="7" t="s">
        <v>8575</v>
      </c>
      <c r="D295" s="1" t="s">
        <v>8832</v>
      </c>
      <c r="E295" s="8" t="s">
        <v>7792</v>
      </c>
    </row>
    <row r="296" spans="1:5" x14ac:dyDescent="0.3">
      <c r="A296" s="68">
        <v>295</v>
      </c>
      <c r="B296" s="1" t="s">
        <v>6782</v>
      </c>
      <c r="C296" s="7" t="s">
        <v>8575</v>
      </c>
      <c r="D296" s="1" t="s">
        <v>8833</v>
      </c>
      <c r="E296" s="8" t="s">
        <v>7793</v>
      </c>
    </row>
    <row r="297" spans="1:5" x14ac:dyDescent="0.3">
      <c r="A297" s="68">
        <v>296</v>
      </c>
      <c r="B297" s="1" t="s">
        <v>6783</v>
      </c>
      <c r="C297" s="7" t="s">
        <v>8575</v>
      </c>
      <c r="D297" s="1" t="s">
        <v>8834</v>
      </c>
      <c r="E297" s="8" t="s">
        <v>7794</v>
      </c>
    </row>
    <row r="298" spans="1:5" x14ac:dyDescent="0.3">
      <c r="A298" s="68">
        <v>297</v>
      </c>
      <c r="B298" s="1" t="s">
        <v>6784</v>
      </c>
      <c r="C298" s="7" t="s">
        <v>8575</v>
      </c>
      <c r="D298" s="1" t="s">
        <v>8835</v>
      </c>
      <c r="E298" s="8" t="s">
        <v>7795</v>
      </c>
    </row>
    <row r="299" spans="1:5" x14ac:dyDescent="0.3">
      <c r="A299" s="68">
        <v>298</v>
      </c>
      <c r="B299" s="1" t="s">
        <v>6785</v>
      </c>
      <c r="C299" s="7" t="s">
        <v>8575</v>
      </c>
      <c r="D299" s="1" t="s">
        <v>8836</v>
      </c>
      <c r="E299" s="8" t="s">
        <v>7796</v>
      </c>
    </row>
    <row r="300" spans="1:5" x14ac:dyDescent="0.3">
      <c r="A300" s="68">
        <v>299</v>
      </c>
      <c r="B300" s="1" t="s">
        <v>6786</v>
      </c>
      <c r="C300" s="7" t="s">
        <v>8575</v>
      </c>
      <c r="D300" s="1" t="s">
        <v>8837</v>
      </c>
      <c r="E300" s="8" t="s">
        <v>7797</v>
      </c>
    </row>
    <row r="301" spans="1:5" x14ac:dyDescent="0.3">
      <c r="A301" s="68">
        <v>300</v>
      </c>
      <c r="B301" s="1" t="s">
        <v>6787</v>
      </c>
      <c r="C301" s="7" t="s">
        <v>8575</v>
      </c>
      <c r="D301" s="1" t="s">
        <v>8838</v>
      </c>
      <c r="E301" s="8" t="s">
        <v>7798</v>
      </c>
    </row>
    <row r="302" spans="1:5" x14ac:dyDescent="0.3">
      <c r="A302" s="68">
        <v>301</v>
      </c>
      <c r="B302" s="1" t="s">
        <v>6788</v>
      </c>
      <c r="C302" s="7" t="s">
        <v>8575</v>
      </c>
      <c r="D302" s="1" t="s">
        <v>8839</v>
      </c>
      <c r="E302" s="8" t="s">
        <v>7799</v>
      </c>
    </row>
    <row r="303" spans="1:5" x14ac:dyDescent="0.3">
      <c r="A303" s="68">
        <v>302</v>
      </c>
      <c r="B303" s="1" t="s">
        <v>6789</v>
      </c>
      <c r="C303" s="7" t="s">
        <v>8575</v>
      </c>
      <c r="D303" s="1" t="s">
        <v>8840</v>
      </c>
      <c r="E303" s="8" t="s">
        <v>7800</v>
      </c>
    </row>
    <row r="304" spans="1:5" x14ac:dyDescent="0.3">
      <c r="A304" s="68">
        <v>303</v>
      </c>
      <c r="B304" s="1" t="s">
        <v>6790</v>
      </c>
      <c r="C304" s="7" t="s">
        <v>8575</v>
      </c>
      <c r="D304" s="1" t="s">
        <v>8841</v>
      </c>
      <c r="E304" s="8" t="s">
        <v>7801</v>
      </c>
    </row>
    <row r="305" spans="1:5" x14ac:dyDescent="0.3">
      <c r="A305" s="68">
        <v>304</v>
      </c>
      <c r="B305" s="1" t="s">
        <v>6791</v>
      </c>
      <c r="C305" s="7" t="s">
        <v>8575</v>
      </c>
      <c r="D305" s="1" t="s">
        <v>8842</v>
      </c>
      <c r="E305" s="8" t="s">
        <v>7802</v>
      </c>
    </row>
    <row r="306" spans="1:5" x14ac:dyDescent="0.3">
      <c r="A306" s="68">
        <v>305</v>
      </c>
      <c r="B306" s="1" t="s">
        <v>6792</v>
      </c>
      <c r="C306" s="7" t="s">
        <v>8575</v>
      </c>
      <c r="D306" s="1" t="s">
        <v>8843</v>
      </c>
      <c r="E306" s="8" t="s">
        <v>7803</v>
      </c>
    </row>
    <row r="307" spans="1:5" x14ac:dyDescent="0.3">
      <c r="A307" s="68">
        <v>306</v>
      </c>
      <c r="B307" s="1" t="s">
        <v>6793</v>
      </c>
      <c r="C307" s="7" t="s">
        <v>8575</v>
      </c>
      <c r="D307" s="1" t="s">
        <v>8844</v>
      </c>
      <c r="E307" s="8" t="s">
        <v>7804</v>
      </c>
    </row>
    <row r="308" spans="1:5" x14ac:dyDescent="0.3">
      <c r="A308" s="68">
        <v>307</v>
      </c>
      <c r="B308" s="1" t="s">
        <v>6794</v>
      </c>
      <c r="C308" s="7" t="s">
        <v>8575</v>
      </c>
      <c r="D308" s="1" t="s">
        <v>8845</v>
      </c>
      <c r="E308" s="8" t="s">
        <v>7805</v>
      </c>
    </row>
    <row r="309" spans="1:5" x14ac:dyDescent="0.3">
      <c r="A309" s="68">
        <v>308</v>
      </c>
      <c r="B309" s="1" t="s">
        <v>6795</v>
      </c>
      <c r="C309" s="7" t="s">
        <v>8575</v>
      </c>
      <c r="D309" s="1" t="s">
        <v>8846</v>
      </c>
      <c r="E309" s="8" t="s">
        <v>7806</v>
      </c>
    </row>
    <row r="310" spans="1:5" x14ac:dyDescent="0.3">
      <c r="A310" s="68">
        <v>309</v>
      </c>
      <c r="B310" s="1" t="s">
        <v>6796</v>
      </c>
      <c r="C310" s="7" t="s">
        <v>8575</v>
      </c>
      <c r="D310" s="1" t="s">
        <v>8847</v>
      </c>
      <c r="E310" s="8" t="s">
        <v>7807</v>
      </c>
    </row>
    <row r="311" spans="1:5" x14ac:dyDescent="0.3">
      <c r="A311" s="68">
        <v>310</v>
      </c>
      <c r="B311" s="1" t="s">
        <v>6797</v>
      </c>
      <c r="C311" s="7" t="s">
        <v>8575</v>
      </c>
      <c r="D311" s="1" t="s">
        <v>8848</v>
      </c>
      <c r="E311" s="8" t="s">
        <v>7808</v>
      </c>
    </row>
    <row r="312" spans="1:5" x14ac:dyDescent="0.3">
      <c r="A312" s="68">
        <v>311</v>
      </c>
      <c r="B312" s="1" t="s">
        <v>6798</v>
      </c>
      <c r="C312" s="7" t="s">
        <v>8575</v>
      </c>
      <c r="D312" s="1" t="s">
        <v>8849</v>
      </c>
      <c r="E312" s="8" t="s">
        <v>7809</v>
      </c>
    </row>
    <row r="313" spans="1:5" x14ac:dyDescent="0.3">
      <c r="A313" s="68">
        <v>312</v>
      </c>
      <c r="B313" s="1" t="s">
        <v>6799</v>
      </c>
      <c r="C313" s="7" t="s">
        <v>8575</v>
      </c>
      <c r="D313" s="1" t="s">
        <v>8850</v>
      </c>
      <c r="E313" s="8" t="s">
        <v>9588</v>
      </c>
    </row>
    <row r="314" spans="1:5" x14ac:dyDescent="0.3">
      <c r="A314" s="68">
        <v>313</v>
      </c>
      <c r="B314" s="1" t="s">
        <v>6800</v>
      </c>
      <c r="C314" s="7" t="s">
        <v>8575</v>
      </c>
      <c r="D314" s="1" t="s">
        <v>8851</v>
      </c>
      <c r="E314" s="8" t="s">
        <v>7810</v>
      </c>
    </row>
    <row r="315" spans="1:5" x14ac:dyDescent="0.3">
      <c r="A315" s="68">
        <v>314</v>
      </c>
      <c r="B315" s="1" t="s">
        <v>6801</v>
      </c>
      <c r="C315" s="7" t="s">
        <v>8575</v>
      </c>
      <c r="D315" s="1" t="s">
        <v>8852</v>
      </c>
      <c r="E315" s="8" t="s">
        <v>7811</v>
      </c>
    </row>
    <row r="316" spans="1:5" x14ac:dyDescent="0.3">
      <c r="A316" s="68">
        <v>315</v>
      </c>
      <c r="B316" s="1" t="s">
        <v>6802</v>
      </c>
      <c r="C316" s="7" t="s">
        <v>8575</v>
      </c>
      <c r="D316" s="1" t="s">
        <v>8853</v>
      </c>
      <c r="E316" s="8" t="s">
        <v>7812</v>
      </c>
    </row>
    <row r="317" spans="1:5" x14ac:dyDescent="0.3">
      <c r="A317" s="68">
        <v>316</v>
      </c>
      <c r="B317" s="1" t="s">
        <v>6803</v>
      </c>
      <c r="C317" s="7" t="s">
        <v>8575</v>
      </c>
      <c r="D317" s="1" t="s">
        <v>8854</v>
      </c>
      <c r="E317" s="8" t="s">
        <v>7813</v>
      </c>
    </row>
    <row r="318" spans="1:5" x14ac:dyDescent="0.3">
      <c r="A318" s="68">
        <v>317</v>
      </c>
      <c r="B318" s="1" t="s">
        <v>6804</v>
      </c>
      <c r="C318" s="7" t="s">
        <v>8575</v>
      </c>
      <c r="D318" s="1" t="s">
        <v>8855</v>
      </c>
      <c r="E318" s="8" t="s">
        <v>7814</v>
      </c>
    </row>
    <row r="319" spans="1:5" x14ac:dyDescent="0.3">
      <c r="A319" s="68">
        <v>318</v>
      </c>
      <c r="B319" s="1" t="s">
        <v>6805</v>
      </c>
      <c r="C319" s="7" t="s">
        <v>8575</v>
      </c>
      <c r="D319" s="1" t="s">
        <v>8856</v>
      </c>
      <c r="E319" s="8" t="s">
        <v>7815</v>
      </c>
    </row>
    <row r="320" spans="1:5" x14ac:dyDescent="0.3">
      <c r="A320" s="68">
        <v>319</v>
      </c>
      <c r="B320" s="1" t="s">
        <v>6806</v>
      </c>
      <c r="C320" s="7" t="s">
        <v>8575</v>
      </c>
      <c r="D320" s="1" t="s">
        <v>8857</v>
      </c>
      <c r="E320" s="8" t="s">
        <v>7816</v>
      </c>
    </row>
    <row r="321" spans="1:5" x14ac:dyDescent="0.3">
      <c r="A321" s="68">
        <v>320</v>
      </c>
      <c r="B321" s="1" t="s">
        <v>6807</v>
      </c>
      <c r="C321" s="7" t="s">
        <v>8575</v>
      </c>
      <c r="D321" s="1" t="s">
        <v>8858</v>
      </c>
      <c r="E321" s="8" t="s">
        <v>7817</v>
      </c>
    </row>
    <row r="322" spans="1:5" x14ac:dyDescent="0.3">
      <c r="A322" s="68">
        <v>321</v>
      </c>
      <c r="B322" s="1" t="s">
        <v>6808</v>
      </c>
      <c r="C322" s="7" t="s">
        <v>8575</v>
      </c>
      <c r="D322" s="1" t="s">
        <v>8859</v>
      </c>
      <c r="E322" s="8" t="s">
        <v>7818</v>
      </c>
    </row>
    <row r="323" spans="1:5" x14ac:dyDescent="0.3">
      <c r="A323" s="68">
        <v>322</v>
      </c>
      <c r="B323" s="1" t="s">
        <v>6809</v>
      </c>
      <c r="C323" s="7" t="s">
        <v>8575</v>
      </c>
      <c r="D323" s="1" t="s">
        <v>8860</v>
      </c>
      <c r="E323" s="8" t="s">
        <v>7819</v>
      </c>
    </row>
    <row r="324" spans="1:5" x14ac:dyDescent="0.3">
      <c r="A324" s="68">
        <v>323</v>
      </c>
      <c r="B324" s="1" t="s">
        <v>6810</v>
      </c>
      <c r="C324" s="7" t="s">
        <v>8575</v>
      </c>
      <c r="D324" s="1" t="s">
        <v>8861</v>
      </c>
      <c r="E324" s="8" t="s">
        <v>7820</v>
      </c>
    </row>
    <row r="325" spans="1:5" x14ac:dyDescent="0.3">
      <c r="A325" s="68">
        <v>324</v>
      </c>
      <c r="B325" s="1" t="s">
        <v>6811</v>
      </c>
      <c r="C325" s="7" t="s">
        <v>8575</v>
      </c>
      <c r="D325" s="1" t="s">
        <v>8862</v>
      </c>
      <c r="E325" s="8" t="s">
        <v>7821</v>
      </c>
    </row>
    <row r="326" spans="1:5" x14ac:dyDescent="0.3">
      <c r="A326" s="68">
        <v>325</v>
      </c>
      <c r="B326" s="1" t="s">
        <v>6812</v>
      </c>
      <c r="C326" s="7" t="s">
        <v>8577</v>
      </c>
      <c r="D326" s="1" t="s">
        <v>8863</v>
      </c>
      <c r="E326" s="8" t="s">
        <v>7822</v>
      </c>
    </row>
    <row r="327" spans="1:5" x14ac:dyDescent="0.3">
      <c r="A327" s="68">
        <v>326</v>
      </c>
      <c r="B327" s="1" t="s">
        <v>6813</v>
      </c>
      <c r="C327" s="7" t="s">
        <v>8578</v>
      </c>
      <c r="D327" s="1" t="s">
        <v>8864</v>
      </c>
      <c r="E327" s="8" t="s">
        <v>7823</v>
      </c>
    </row>
    <row r="328" spans="1:5" x14ac:dyDescent="0.3">
      <c r="A328" s="68">
        <v>327</v>
      </c>
      <c r="B328" s="1" t="s">
        <v>6814</v>
      </c>
      <c r="C328" s="7" t="s">
        <v>8578</v>
      </c>
      <c r="D328" s="1" t="s">
        <v>8865</v>
      </c>
      <c r="E328" s="8" t="s">
        <v>7824</v>
      </c>
    </row>
    <row r="329" spans="1:5" x14ac:dyDescent="0.3">
      <c r="A329" s="68">
        <v>328</v>
      </c>
      <c r="B329" s="1" t="s">
        <v>6815</v>
      </c>
      <c r="C329" s="7" t="s">
        <v>8577</v>
      </c>
      <c r="D329" s="1" t="s">
        <v>8866</v>
      </c>
      <c r="E329" s="8" t="s">
        <v>7825</v>
      </c>
    </row>
    <row r="330" spans="1:5" x14ac:dyDescent="0.3">
      <c r="A330" s="68">
        <v>329</v>
      </c>
      <c r="B330" s="1" t="s">
        <v>6816</v>
      </c>
      <c r="C330" s="7" t="s">
        <v>8575</v>
      </c>
      <c r="D330" s="1" t="s">
        <v>8867</v>
      </c>
      <c r="E330" s="8" t="s">
        <v>7826</v>
      </c>
    </row>
    <row r="331" spans="1:5" x14ac:dyDescent="0.3">
      <c r="A331" s="68">
        <v>330</v>
      </c>
      <c r="B331" s="1" t="s">
        <v>6817</v>
      </c>
      <c r="C331" s="7" t="s">
        <v>8575</v>
      </c>
      <c r="D331" s="1" t="s">
        <v>8868</v>
      </c>
      <c r="E331" s="8" t="s">
        <v>7827</v>
      </c>
    </row>
    <row r="332" spans="1:5" x14ac:dyDescent="0.3">
      <c r="A332" s="68">
        <v>331</v>
      </c>
      <c r="B332" s="1" t="s">
        <v>6818</v>
      </c>
      <c r="C332" s="7" t="s">
        <v>8575</v>
      </c>
      <c r="D332" s="1" t="s">
        <v>8869</v>
      </c>
      <c r="E332" s="8" t="s">
        <v>7828</v>
      </c>
    </row>
    <row r="333" spans="1:5" x14ac:dyDescent="0.3">
      <c r="A333" s="68">
        <v>332</v>
      </c>
      <c r="B333" s="1" t="s">
        <v>6819</v>
      </c>
      <c r="C333" s="7" t="s">
        <v>8575</v>
      </c>
      <c r="D333" s="1" t="s">
        <v>8870</v>
      </c>
      <c r="E333" s="8" t="s">
        <v>7829</v>
      </c>
    </row>
    <row r="334" spans="1:5" x14ac:dyDescent="0.3">
      <c r="A334" s="68">
        <v>333</v>
      </c>
      <c r="B334" s="1" t="s">
        <v>6820</v>
      </c>
      <c r="C334" s="7" t="s">
        <v>8575</v>
      </c>
      <c r="D334" s="1" t="s">
        <v>8871</v>
      </c>
      <c r="E334" s="8" t="s">
        <v>7830</v>
      </c>
    </row>
    <row r="335" spans="1:5" x14ac:dyDescent="0.3">
      <c r="A335" s="68">
        <v>334</v>
      </c>
      <c r="B335" s="1" t="s">
        <v>6821</v>
      </c>
      <c r="C335" s="7" t="s">
        <v>8575</v>
      </c>
      <c r="D335" s="1" t="s">
        <v>8872</v>
      </c>
      <c r="E335" s="8" t="s">
        <v>7831</v>
      </c>
    </row>
    <row r="336" spans="1:5" x14ac:dyDescent="0.3">
      <c r="A336" s="68">
        <v>335</v>
      </c>
      <c r="B336" s="1" t="s">
        <v>6822</v>
      </c>
      <c r="C336" s="7" t="s">
        <v>8575</v>
      </c>
      <c r="D336" s="1" t="s">
        <v>8873</v>
      </c>
      <c r="E336" s="8" t="s">
        <v>7832</v>
      </c>
    </row>
    <row r="337" spans="1:5" x14ac:dyDescent="0.3">
      <c r="A337" s="68">
        <v>336</v>
      </c>
      <c r="B337" s="1" t="s">
        <v>6823</v>
      </c>
      <c r="C337" s="7" t="s">
        <v>8575</v>
      </c>
      <c r="D337" s="1" t="s">
        <v>8874</v>
      </c>
      <c r="E337" s="8" t="s">
        <v>7833</v>
      </c>
    </row>
    <row r="338" spans="1:5" x14ac:dyDescent="0.3">
      <c r="A338" s="68">
        <v>337</v>
      </c>
      <c r="B338" s="1" t="s">
        <v>6824</v>
      </c>
      <c r="C338" s="7" t="s">
        <v>8575</v>
      </c>
      <c r="D338" s="1" t="s">
        <v>8875</v>
      </c>
      <c r="E338" s="8" t="s">
        <v>7834</v>
      </c>
    </row>
    <row r="339" spans="1:5" x14ac:dyDescent="0.3">
      <c r="A339" s="68">
        <v>338</v>
      </c>
      <c r="B339" s="1" t="s">
        <v>6825</v>
      </c>
      <c r="C339" s="7" t="s">
        <v>8575</v>
      </c>
      <c r="D339" s="1" t="s">
        <v>8876</v>
      </c>
      <c r="E339" s="8" t="s">
        <v>7835</v>
      </c>
    </row>
    <row r="340" spans="1:5" x14ac:dyDescent="0.3">
      <c r="A340" s="68">
        <v>339</v>
      </c>
      <c r="B340" s="1" t="s">
        <v>6826</v>
      </c>
      <c r="C340" s="7" t="s">
        <v>8574</v>
      </c>
      <c r="D340" s="1" t="s">
        <v>8877</v>
      </c>
      <c r="E340" s="8" t="s">
        <v>7836</v>
      </c>
    </row>
    <row r="341" spans="1:5" x14ac:dyDescent="0.3">
      <c r="A341" s="68">
        <v>340</v>
      </c>
      <c r="B341" s="1" t="s">
        <v>6827</v>
      </c>
      <c r="C341" s="7" t="s">
        <v>8574</v>
      </c>
      <c r="D341" s="1" t="s">
        <v>8878</v>
      </c>
      <c r="E341" s="8" t="s">
        <v>7837</v>
      </c>
    </row>
    <row r="342" spans="1:5" x14ac:dyDescent="0.3">
      <c r="A342" s="68">
        <v>341</v>
      </c>
      <c r="B342" s="1" t="s">
        <v>6828</v>
      </c>
      <c r="C342" s="7" t="s">
        <v>8578</v>
      </c>
      <c r="D342" s="1" t="s">
        <v>8879</v>
      </c>
      <c r="E342" s="8" t="s">
        <v>7838</v>
      </c>
    </row>
    <row r="343" spans="1:5" x14ac:dyDescent="0.3">
      <c r="A343" s="68">
        <v>342</v>
      </c>
      <c r="B343" s="1" t="s">
        <v>6829</v>
      </c>
      <c r="C343" s="7" t="s">
        <v>8575</v>
      </c>
      <c r="D343" s="1" t="s">
        <v>8880</v>
      </c>
      <c r="E343" s="8" t="s">
        <v>7839</v>
      </c>
    </row>
    <row r="344" spans="1:5" x14ac:dyDescent="0.3">
      <c r="A344" s="68">
        <v>343</v>
      </c>
      <c r="B344" s="1" t="s">
        <v>6830</v>
      </c>
      <c r="C344" s="7" t="s">
        <v>8575</v>
      </c>
      <c r="D344" s="1" t="s">
        <v>8881</v>
      </c>
      <c r="E344" s="8" t="s">
        <v>7840</v>
      </c>
    </row>
    <row r="345" spans="1:5" x14ac:dyDescent="0.3">
      <c r="A345" s="68">
        <v>344</v>
      </c>
      <c r="B345" s="1" t="s">
        <v>6831</v>
      </c>
      <c r="C345" s="7" t="s">
        <v>8575</v>
      </c>
      <c r="D345" s="1" t="s">
        <v>8882</v>
      </c>
      <c r="E345" s="8" t="s">
        <v>7841</v>
      </c>
    </row>
    <row r="346" spans="1:5" x14ac:dyDescent="0.3">
      <c r="A346" s="68">
        <v>345</v>
      </c>
      <c r="B346" s="1" t="s">
        <v>6832</v>
      </c>
      <c r="C346" s="7" t="s">
        <v>8577</v>
      </c>
      <c r="D346" s="1" t="s">
        <v>8883</v>
      </c>
      <c r="E346" s="8" t="s">
        <v>7842</v>
      </c>
    </row>
    <row r="347" spans="1:5" x14ac:dyDescent="0.3">
      <c r="A347" s="68">
        <v>346</v>
      </c>
      <c r="B347" s="1" t="s">
        <v>6833</v>
      </c>
      <c r="C347" s="7" t="s">
        <v>8577</v>
      </c>
      <c r="D347" s="1" t="s">
        <v>8884</v>
      </c>
      <c r="E347" s="8" t="s">
        <v>7843</v>
      </c>
    </row>
    <row r="348" spans="1:5" x14ac:dyDescent="0.3">
      <c r="A348" s="68">
        <v>347</v>
      </c>
      <c r="B348" s="1" t="s">
        <v>6834</v>
      </c>
      <c r="C348" s="7" t="s">
        <v>8575</v>
      </c>
      <c r="D348" s="1" t="s">
        <v>8885</v>
      </c>
      <c r="E348" s="8" t="s">
        <v>7844</v>
      </c>
    </row>
    <row r="349" spans="1:5" x14ac:dyDescent="0.3">
      <c r="A349" s="68">
        <v>348</v>
      </c>
      <c r="B349" s="1" t="s">
        <v>6835</v>
      </c>
      <c r="C349" s="7" t="s">
        <v>8575</v>
      </c>
      <c r="D349" s="1" t="s">
        <v>8886</v>
      </c>
      <c r="E349" s="8" t="s">
        <v>7845</v>
      </c>
    </row>
    <row r="350" spans="1:5" x14ac:dyDescent="0.3">
      <c r="A350" s="68">
        <v>349</v>
      </c>
      <c r="B350" s="1" t="s">
        <v>6836</v>
      </c>
      <c r="C350" s="7" t="s">
        <v>8575</v>
      </c>
      <c r="D350" s="1" t="s">
        <v>8887</v>
      </c>
      <c r="E350" s="8" t="s">
        <v>7846</v>
      </c>
    </row>
    <row r="351" spans="1:5" x14ac:dyDescent="0.3">
      <c r="A351" s="68">
        <v>350</v>
      </c>
      <c r="B351" s="1" t="s">
        <v>6837</v>
      </c>
      <c r="C351" s="7" t="s">
        <v>8575</v>
      </c>
      <c r="D351" s="1" t="s">
        <v>8888</v>
      </c>
      <c r="E351" s="8" t="s">
        <v>7847</v>
      </c>
    </row>
    <row r="352" spans="1:5" x14ac:dyDescent="0.3">
      <c r="A352" s="68">
        <v>351</v>
      </c>
      <c r="B352" s="1" t="s">
        <v>6838</v>
      </c>
      <c r="C352" s="7" t="s">
        <v>8575</v>
      </c>
      <c r="D352" s="1" t="s">
        <v>8889</v>
      </c>
      <c r="E352" s="8" t="s">
        <v>7848</v>
      </c>
    </row>
    <row r="353" spans="1:5" x14ac:dyDescent="0.3">
      <c r="A353" s="68">
        <v>352</v>
      </c>
      <c r="B353" s="1" t="s">
        <v>6839</v>
      </c>
      <c r="C353" s="7" t="s">
        <v>8575</v>
      </c>
      <c r="D353" s="1" t="s">
        <v>8890</v>
      </c>
      <c r="E353" s="8" t="s">
        <v>7849</v>
      </c>
    </row>
    <row r="354" spans="1:5" x14ac:dyDescent="0.3">
      <c r="A354" s="68">
        <v>353</v>
      </c>
      <c r="B354" s="1" t="s">
        <v>6840</v>
      </c>
      <c r="C354" s="7" t="s">
        <v>8575</v>
      </c>
      <c r="D354" s="1" t="s">
        <v>8891</v>
      </c>
      <c r="E354" s="8" t="s">
        <v>7850</v>
      </c>
    </row>
    <row r="355" spans="1:5" x14ac:dyDescent="0.3">
      <c r="A355" s="68">
        <v>354</v>
      </c>
      <c r="B355" s="1" t="s">
        <v>6841</v>
      </c>
      <c r="C355" s="7" t="s">
        <v>8575</v>
      </c>
      <c r="D355" s="1" t="s">
        <v>8892</v>
      </c>
      <c r="E355" s="8" t="s">
        <v>7851</v>
      </c>
    </row>
    <row r="356" spans="1:5" x14ac:dyDescent="0.3">
      <c r="A356" s="68">
        <v>355</v>
      </c>
      <c r="B356" s="1" t="s">
        <v>6842</v>
      </c>
      <c r="C356" s="7" t="s">
        <v>8574</v>
      </c>
      <c r="D356" s="1" t="s">
        <v>8893</v>
      </c>
      <c r="E356" s="8" t="s">
        <v>7852</v>
      </c>
    </row>
    <row r="357" spans="1:5" x14ac:dyDescent="0.3">
      <c r="A357" s="68">
        <v>356</v>
      </c>
      <c r="B357" s="1" t="s">
        <v>6843</v>
      </c>
      <c r="C357" s="7" t="s">
        <v>8577</v>
      </c>
      <c r="D357" s="1" t="s">
        <v>8894</v>
      </c>
      <c r="E357" s="8" t="s">
        <v>7853</v>
      </c>
    </row>
    <row r="358" spans="1:5" x14ac:dyDescent="0.3">
      <c r="A358" s="68">
        <v>357</v>
      </c>
      <c r="B358" s="1" t="s">
        <v>6844</v>
      </c>
      <c r="C358" s="7" t="s">
        <v>8575</v>
      </c>
      <c r="D358" s="1" t="s">
        <v>8895</v>
      </c>
      <c r="E358" s="8" t="s">
        <v>7854</v>
      </c>
    </row>
    <row r="359" spans="1:5" x14ac:dyDescent="0.3">
      <c r="A359" s="68">
        <v>358</v>
      </c>
      <c r="B359" s="1" t="s">
        <v>6845</v>
      </c>
      <c r="C359" s="7" t="s">
        <v>8574</v>
      </c>
      <c r="D359" s="1" t="s">
        <v>8896</v>
      </c>
      <c r="E359" s="8" t="s">
        <v>7855</v>
      </c>
    </row>
    <row r="360" spans="1:5" x14ac:dyDescent="0.3">
      <c r="A360" s="68">
        <v>359</v>
      </c>
      <c r="B360" s="1" t="s">
        <v>6846</v>
      </c>
      <c r="C360" s="7" t="s">
        <v>8579</v>
      </c>
      <c r="D360" s="1" t="s">
        <v>8897</v>
      </c>
      <c r="E360" s="8" t="s">
        <v>7856</v>
      </c>
    </row>
    <row r="361" spans="1:5" x14ac:dyDescent="0.3">
      <c r="A361" s="68">
        <v>360</v>
      </c>
      <c r="B361" s="1" t="s">
        <v>6847</v>
      </c>
      <c r="C361" s="7" t="s">
        <v>8575</v>
      </c>
      <c r="D361" s="1" t="s">
        <v>8898</v>
      </c>
      <c r="E361" s="8" t="s">
        <v>7857</v>
      </c>
    </row>
    <row r="362" spans="1:5" x14ac:dyDescent="0.3">
      <c r="A362" s="68">
        <v>361</v>
      </c>
      <c r="B362" s="1" t="s">
        <v>6848</v>
      </c>
      <c r="C362" s="7" t="s">
        <v>8575</v>
      </c>
      <c r="D362" s="1" t="s">
        <v>8899</v>
      </c>
      <c r="E362" s="8" t="s">
        <v>7858</v>
      </c>
    </row>
    <row r="363" spans="1:5" x14ac:dyDescent="0.3">
      <c r="A363" s="68">
        <v>362</v>
      </c>
      <c r="B363" s="1" t="s">
        <v>6849</v>
      </c>
      <c r="C363" s="7" t="s">
        <v>8575</v>
      </c>
      <c r="D363" s="1" t="s">
        <v>8900</v>
      </c>
      <c r="E363" s="8" t="s">
        <v>7859</v>
      </c>
    </row>
    <row r="364" spans="1:5" x14ac:dyDescent="0.3">
      <c r="A364" s="68">
        <v>363</v>
      </c>
      <c r="B364" s="1" t="s">
        <v>6850</v>
      </c>
      <c r="C364" s="7" t="s">
        <v>8575</v>
      </c>
      <c r="D364" s="1" t="s">
        <v>8901</v>
      </c>
      <c r="E364" s="8" t="s">
        <v>7860</v>
      </c>
    </row>
    <row r="365" spans="1:5" x14ac:dyDescent="0.3">
      <c r="A365" s="68">
        <v>364</v>
      </c>
      <c r="B365" s="1" t="s">
        <v>6851</v>
      </c>
      <c r="C365" s="7" t="s">
        <v>8576</v>
      </c>
      <c r="D365" s="1" t="s">
        <v>8902</v>
      </c>
      <c r="E365" s="8" t="s">
        <v>7861</v>
      </c>
    </row>
    <row r="366" spans="1:5" x14ac:dyDescent="0.3">
      <c r="A366" s="68">
        <v>365</v>
      </c>
      <c r="B366" s="1" t="s">
        <v>6852</v>
      </c>
      <c r="C366" s="7" t="s">
        <v>8576</v>
      </c>
      <c r="D366" s="1" t="s">
        <v>8903</v>
      </c>
      <c r="E366" s="8" t="s">
        <v>7862</v>
      </c>
    </row>
    <row r="367" spans="1:5" x14ac:dyDescent="0.3">
      <c r="A367" s="68">
        <v>366</v>
      </c>
      <c r="B367" s="1" t="s">
        <v>6853</v>
      </c>
      <c r="C367" s="7" t="s">
        <v>8577</v>
      </c>
      <c r="D367" s="1" t="s">
        <v>8904</v>
      </c>
      <c r="E367" s="8" t="s">
        <v>7863</v>
      </c>
    </row>
    <row r="368" spans="1:5" x14ac:dyDescent="0.3">
      <c r="A368" s="68">
        <v>367</v>
      </c>
      <c r="B368" s="1" t="s">
        <v>6854</v>
      </c>
      <c r="C368" s="7" t="s">
        <v>8574</v>
      </c>
      <c r="D368" s="1" t="s">
        <v>8905</v>
      </c>
      <c r="E368" s="8" t="s">
        <v>7864</v>
      </c>
    </row>
    <row r="369" spans="1:5" x14ac:dyDescent="0.3">
      <c r="A369" s="68">
        <v>368</v>
      </c>
      <c r="B369" s="1" t="s">
        <v>6855</v>
      </c>
      <c r="C369" s="7" t="s">
        <v>8577</v>
      </c>
      <c r="D369" s="1" t="s">
        <v>8906</v>
      </c>
      <c r="E369" s="8" t="s">
        <v>7865</v>
      </c>
    </row>
    <row r="370" spans="1:5" x14ac:dyDescent="0.3">
      <c r="A370" s="68">
        <v>369</v>
      </c>
      <c r="B370" s="1" t="s">
        <v>6856</v>
      </c>
      <c r="C370" s="7" t="s">
        <v>8577</v>
      </c>
      <c r="D370" s="1" t="s">
        <v>8907</v>
      </c>
      <c r="E370" s="8" t="s">
        <v>7866</v>
      </c>
    </row>
    <row r="371" spans="1:5" x14ac:dyDescent="0.3">
      <c r="A371" s="68">
        <v>370</v>
      </c>
      <c r="B371" s="1" t="s">
        <v>6857</v>
      </c>
      <c r="C371" s="7" t="s">
        <v>8577</v>
      </c>
      <c r="D371" s="1" t="s">
        <v>8908</v>
      </c>
      <c r="E371" s="8" t="s">
        <v>7867</v>
      </c>
    </row>
    <row r="372" spans="1:5" x14ac:dyDescent="0.3">
      <c r="A372" s="68">
        <v>371</v>
      </c>
      <c r="B372" s="1" t="s">
        <v>6858</v>
      </c>
      <c r="C372" s="7" t="s">
        <v>8577</v>
      </c>
      <c r="D372" s="1" t="s">
        <v>8909</v>
      </c>
      <c r="E372" s="8" t="s">
        <v>7868</v>
      </c>
    </row>
    <row r="373" spans="1:5" x14ac:dyDescent="0.3">
      <c r="A373" s="68">
        <v>372</v>
      </c>
      <c r="B373" s="1" t="s">
        <v>6859</v>
      </c>
      <c r="C373" s="7" t="s">
        <v>8575</v>
      </c>
      <c r="D373" s="1" t="s">
        <v>8910</v>
      </c>
      <c r="E373" s="8" t="s">
        <v>7869</v>
      </c>
    </row>
    <row r="374" spans="1:5" x14ac:dyDescent="0.3">
      <c r="A374" s="68">
        <v>373</v>
      </c>
      <c r="B374" s="1" t="s">
        <v>6860</v>
      </c>
      <c r="C374" s="7" t="s">
        <v>8580</v>
      </c>
      <c r="D374" s="1" t="s">
        <v>8911</v>
      </c>
      <c r="E374" s="8" t="s">
        <v>7870</v>
      </c>
    </row>
    <row r="375" spans="1:5" x14ac:dyDescent="0.3">
      <c r="A375" s="68">
        <v>374</v>
      </c>
      <c r="B375" s="1" t="s">
        <v>6861</v>
      </c>
      <c r="C375" s="7" t="s">
        <v>8581</v>
      </c>
      <c r="D375" s="1" t="s">
        <v>8912</v>
      </c>
      <c r="E375" s="8" t="s">
        <v>7871</v>
      </c>
    </row>
    <row r="376" spans="1:5" x14ac:dyDescent="0.3">
      <c r="A376" s="68">
        <v>375</v>
      </c>
      <c r="B376" s="1" t="s">
        <v>6862</v>
      </c>
      <c r="C376" s="7" t="s">
        <v>8581</v>
      </c>
      <c r="D376" s="1" t="s">
        <v>8913</v>
      </c>
      <c r="E376" s="8" t="s">
        <v>7872</v>
      </c>
    </row>
    <row r="377" spans="1:5" x14ac:dyDescent="0.3">
      <c r="A377" s="68">
        <v>376</v>
      </c>
      <c r="B377" s="1" t="s">
        <v>6863</v>
      </c>
      <c r="C377" s="7" t="s">
        <v>8579</v>
      </c>
      <c r="D377" s="1" t="s">
        <v>8914</v>
      </c>
      <c r="E377" s="8" t="s">
        <v>7873</v>
      </c>
    </row>
    <row r="378" spans="1:5" x14ac:dyDescent="0.3">
      <c r="A378" s="68">
        <v>377</v>
      </c>
      <c r="B378" s="1" t="s">
        <v>6864</v>
      </c>
      <c r="C378" s="7" t="s">
        <v>8578</v>
      </c>
      <c r="D378" s="1" t="s">
        <v>8915</v>
      </c>
      <c r="E378" s="8" t="s">
        <v>7874</v>
      </c>
    </row>
    <row r="379" spans="1:5" x14ac:dyDescent="0.3">
      <c r="A379" s="68">
        <v>378</v>
      </c>
      <c r="B379" s="1" t="s">
        <v>6865</v>
      </c>
      <c r="C379" s="7" t="s">
        <v>8575</v>
      </c>
      <c r="D379" s="1" t="s">
        <v>8916</v>
      </c>
      <c r="E379" s="8" t="s">
        <v>7875</v>
      </c>
    </row>
    <row r="380" spans="1:5" x14ac:dyDescent="0.3">
      <c r="A380" s="68">
        <v>379</v>
      </c>
      <c r="B380" s="1" t="s">
        <v>6866</v>
      </c>
      <c r="C380" s="7" t="s">
        <v>8575</v>
      </c>
      <c r="D380" s="1" t="s">
        <v>8917</v>
      </c>
      <c r="E380" s="8" t="s">
        <v>7876</v>
      </c>
    </row>
    <row r="381" spans="1:5" x14ac:dyDescent="0.3">
      <c r="A381" s="68">
        <v>380</v>
      </c>
      <c r="B381" s="1" t="s">
        <v>6867</v>
      </c>
      <c r="C381" s="7" t="s">
        <v>8575</v>
      </c>
      <c r="D381" s="1" t="s">
        <v>8918</v>
      </c>
      <c r="E381" s="8" t="s">
        <v>7877</v>
      </c>
    </row>
    <row r="382" spans="1:5" x14ac:dyDescent="0.3">
      <c r="A382" s="68">
        <v>381</v>
      </c>
      <c r="B382" s="1" t="s">
        <v>6868</v>
      </c>
      <c r="C382" s="7" t="s">
        <v>8574</v>
      </c>
      <c r="D382" s="1" t="s">
        <v>8919</v>
      </c>
      <c r="E382" s="8" t="s">
        <v>7878</v>
      </c>
    </row>
    <row r="383" spans="1:5" x14ac:dyDescent="0.3">
      <c r="A383" s="68">
        <v>382</v>
      </c>
      <c r="B383" s="1" t="s">
        <v>6869</v>
      </c>
      <c r="C383" s="7" t="s">
        <v>8577</v>
      </c>
      <c r="D383" s="1" t="s">
        <v>8920</v>
      </c>
      <c r="E383" s="8" t="s">
        <v>7879</v>
      </c>
    </row>
    <row r="384" spans="1:5" x14ac:dyDescent="0.3">
      <c r="A384" s="68">
        <v>383</v>
      </c>
      <c r="B384" s="1" t="s">
        <v>6870</v>
      </c>
      <c r="C384" s="7" t="s">
        <v>8578</v>
      </c>
      <c r="D384" s="1" t="s">
        <v>8921</v>
      </c>
      <c r="E384" s="8" t="s">
        <v>7880</v>
      </c>
    </row>
    <row r="385" spans="1:5" x14ac:dyDescent="0.3">
      <c r="A385" s="68">
        <v>384</v>
      </c>
      <c r="B385" s="1" t="s">
        <v>6871</v>
      </c>
      <c r="C385" s="7" t="s">
        <v>8575</v>
      </c>
      <c r="D385" s="1" t="s">
        <v>8922</v>
      </c>
      <c r="E385" s="8" t="s">
        <v>7881</v>
      </c>
    </row>
    <row r="386" spans="1:5" x14ac:dyDescent="0.3">
      <c r="A386" s="68">
        <v>385</v>
      </c>
      <c r="B386" s="1" t="s">
        <v>6872</v>
      </c>
      <c r="C386" s="7" t="s">
        <v>8575</v>
      </c>
      <c r="D386" s="1" t="s">
        <v>8923</v>
      </c>
      <c r="E386" s="8" t="s">
        <v>7882</v>
      </c>
    </row>
    <row r="387" spans="1:5" x14ac:dyDescent="0.3">
      <c r="A387" s="68">
        <v>386</v>
      </c>
      <c r="B387" s="1" t="s">
        <v>6873</v>
      </c>
      <c r="C387" s="7" t="s">
        <v>8575</v>
      </c>
      <c r="D387" s="1" t="s">
        <v>8924</v>
      </c>
      <c r="E387" s="8" t="s">
        <v>7883</v>
      </c>
    </row>
    <row r="388" spans="1:5" x14ac:dyDescent="0.3">
      <c r="A388" s="68">
        <v>387</v>
      </c>
      <c r="B388" s="1" t="s">
        <v>6874</v>
      </c>
      <c r="C388" s="7" t="s">
        <v>8578</v>
      </c>
      <c r="D388" s="1" t="s">
        <v>8925</v>
      </c>
      <c r="E388" s="8" t="s">
        <v>7884</v>
      </c>
    </row>
    <row r="389" spans="1:5" x14ac:dyDescent="0.3">
      <c r="A389" s="68">
        <v>388</v>
      </c>
      <c r="B389" s="1" t="s">
        <v>6875</v>
      </c>
      <c r="C389" s="7" t="s">
        <v>8578</v>
      </c>
      <c r="D389" s="1" t="s">
        <v>8926</v>
      </c>
      <c r="E389" s="8" t="s">
        <v>7885</v>
      </c>
    </row>
    <row r="390" spans="1:5" x14ac:dyDescent="0.3">
      <c r="A390" s="68">
        <v>389</v>
      </c>
      <c r="B390" s="1" t="s">
        <v>6876</v>
      </c>
      <c r="C390" s="7" t="s">
        <v>8575</v>
      </c>
      <c r="D390" s="1" t="s">
        <v>8927</v>
      </c>
      <c r="E390" s="8" t="s">
        <v>7886</v>
      </c>
    </row>
    <row r="391" spans="1:5" x14ac:dyDescent="0.3">
      <c r="A391" s="68">
        <v>390</v>
      </c>
      <c r="B391" s="1" t="s">
        <v>6877</v>
      </c>
      <c r="C391" s="7" t="s">
        <v>8575</v>
      </c>
      <c r="D391" s="1" t="s">
        <v>8928</v>
      </c>
      <c r="E391" s="8" t="s">
        <v>7887</v>
      </c>
    </row>
    <row r="392" spans="1:5" x14ac:dyDescent="0.3">
      <c r="A392" s="68">
        <v>391</v>
      </c>
      <c r="B392" s="1" t="s">
        <v>6878</v>
      </c>
      <c r="C392" s="7" t="s">
        <v>8575</v>
      </c>
      <c r="D392" s="1" t="s">
        <v>8929</v>
      </c>
      <c r="E392" s="8" t="s">
        <v>7888</v>
      </c>
    </row>
    <row r="393" spans="1:5" x14ac:dyDescent="0.3">
      <c r="A393" s="68">
        <v>392</v>
      </c>
      <c r="B393" s="1" t="s">
        <v>6879</v>
      </c>
      <c r="C393" s="7" t="s">
        <v>8574</v>
      </c>
      <c r="D393" s="1" t="s">
        <v>8930</v>
      </c>
      <c r="E393" s="8" t="s">
        <v>7889</v>
      </c>
    </row>
    <row r="394" spans="1:5" x14ac:dyDescent="0.3">
      <c r="A394" s="68">
        <v>393</v>
      </c>
      <c r="B394" s="1" t="s">
        <v>6880</v>
      </c>
      <c r="C394" s="7" t="s">
        <v>8582</v>
      </c>
      <c r="D394" s="1" t="s">
        <v>8931</v>
      </c>
      <c r="E394" s="8" t="s">
        <v>7890</v>
      </c>
    </row>
    <row r="395" spans="1:5" x14ac:dyDescent="0.3">
      <c r="A395" s="68">
        <v>394</v>
      </c>
      <c r="B395" s="1" t="s">
        <v>6881</v>
      </c>
      <c r="C395" s="7" t="s">
        <v>8574</v>
      </c>
      <c r="D395" s="1" t="s">
        <v>8932</v>
      </c>
      <c r="E395" s="8" t="s">
        <v>7891</v>
      </c>
    </row>
    <row r="396" spans="1:5" x14ac:dyDescent="0.3">
      <c r="A396" s="68">
        <v>395</v>
      </c>
      <c r="B396" s="1" t="s">
        <v>6882</v>
      </c>
      <c r="C396" s="7" t="s">
        <v>8574</v>
      </c>
      <c r="D396" s="1" t="s">
        <v>8933</v>
      </c>
      <c r="E396" s="8" t="s">
        <v>7892</v>
      </c>
    </row>
    <row r="397" spans="1:5" x14ac:dyDescent="0.3">
      <c r="A397" s="68">
        <v>396</v>
      </c>
      <c r="B397" s="1" t="s">
        <v>6883</v>
      </c>
      <c r="C397" s="7" t="s">
        <v>8576</v>
      </c>
      <c r="D397" s="1" t="s">
        <v>8934</v>
      </c>
      <c r="E397" s="8" t="s">
        <v>7893</v>
      </c>
    </row>
    <row r="398" spans="1:5" x14ac:dyDescent="0.3">
      <c r="A398" s="68">
        <v>397</v>
      </c>
      <c r="B398" s="1" t="s">
        <v>6884</v>
      </c>
      <c r="C398" s="7" t="s">
        <v>8576</v>
      </c>
      <c r="D398" s="1" t="s">
        <v>8935</v>
      </c>
      <c r="E398" s="8" t="s">
        <v>7894</v>
      </c>
    </row>
    <row r="399" spans="1:5" x14ac:dyDescent="0.3">
      <c r="A399" s="68">
        <v>398</v>
      </c>
      <c r="B399" s="1" t="s">
        <v>6885</v>
      </c>
      <c r="C399" s="7" t="s">
        <v>8576</v>
      </c>
      <c r="D399" s="1" t="s">
        <v>8936</v>
      </c>
      <c r="E399" s="8" t="s">
        <v>7895</v>
      </c>
    </row>
    <row r="400" spans="1:5" x14ac:dyDescent="0.3">
      <c r="A400" s="68">
        <v>399</v>
      </c>
      <c r="B400" s="1" t="s">
        <v>2753</v>
      </c>
      <c r="C400" s="7" t="s">
        <v>8576</v>
      </c>
      <c r="D400" s="1" t="s">
        <v>8937</v>
      </c>
      <c r="E400" s="8" t="s">
        <v>7896</v>
      </c>
    </row>
    <row r="401" spans="1:5" x14ac:dyDescent="0.3">
      <c r="A401" s="68">
        <v>400</v>
      </c>
      <c r="B401" s="1" t="s">
        <v>6886</v>
      </c>
      <c r="C401" s="7" t="s">
        <v>8577</v>
      </c>
      <c r="D401" s="1" t="s">
        <v>8938</v>
      </c>
      <c r="E401" s="8" t="s">
        <v>7897</v>
      </c>
    </row>
    <row r="402" spans="1:5" x14ac:dyDescent="0.3">
      <c r="A402" s="68">
        <v>401</v>
      </c>
      <c r="B402" s="1" t="s">
        <v>6887</v>
      </c>
      <c r="C402" s="7" t="s">
        <v>8575</v>
      </c>
      <c r="D402" s="1" t="s">
        <v>8939</v>
      </c>
      <c r="E402" s="8" t="s">
        <v>7898</v>
      </c>
    </row>
    <row r="403" spans="1:5" x14ac:dyDescent="0.3">
      <c r="A403" s="68">
        <v>402</v>
      </c>
      <c r="B403" s="1" t="s">
        <v>6888</v>
      </c>
      <c r="C403" s="7" t="s">
        <v>8575</v>
      </c>
      <c r="D403" s="1" t="s">
        <v>8940</v>
      </c>
      <c r="E403" s="8" t="s">
        <v>7899</v>
      </c>
    </row>
    <row r="404" spans="1:5" x14ac:dyDescent="0.3">
      <c r="A404" s="68">
        <v>403</v>
      </c>
      <c r="B404" s="1" t="s">
        <v>6889</v>
      </c>
      <c r="C404" s="7" t="s">
        <v>8575</v>
      </c>
      <c r="D404" s="1" t="s">
        <v>8941</v>
      </c>
      <c r="E404" s="8" t="s">
        <v>7900</v>
      </c>
    </row>
    <row r="405" spans="1:5" x14ac:dyDescent="0.3">
      <c r="A405" s="68">
        <v>404</v>
      </c>
      <c r="B405" s="1" t="s">
        <v>6890</v>
      </c>
      <c r="C405" s="7" t="s">
        <v>8575</v>
      </c>
      <c r="D405" s="1" t="s">
        <v>8942</v>
      </c>
      <c r="E405" s="8" t="s">
        <v>7901</v>
      </c>
    </row>
    <row r="406" spans="1:5" x14ac:dyDescent="0.3">
      <c r="A406" s="68">
        <v>405</v>
      </c>
      <c r="B406" s="1" t="s">
        <v>6891</v>
      </c>
      <c r="C406" s="7" t="s">
        <v>8577</v>
      </c>
      <c r="D406" s="1" t="s">
        <v>8943</v>
      </c>
      <c r="E406" s="8" t="s">
        <v>7902</v>
      </c>
    </row>
    <row r="407" spans="1:5" x14ac:dyDescent="0.3">
      <c r="A407" s="68">
        <v>406</v>
      </c>
      <c r="B407" s="1" t="s">
        <v>6892</v>
      </c>
      <c r="C407" s="7" t="s">
        <v>8577</v>
      </c>
      <c r="D407" s="1" t="s">
        <v>8944</v>
      </c>
      <c r="E407" s="8" t="s">
        <v>7903</v>
      </c>
    </row>
    <row r="408" spans="1:5" x14ac:dyDescent="0.3">
      <c r="A408" s="68">
        <v>407</v>
      </c>
      <c r="B408" s="1" t="s">
        <v>6893</v>
      </c>
      <c r="C408" s="7" t="s">
        <v>8577</v>
      </c>
      <c r="D408" s="1" t="s">
        <v>8945</v>
      </c>
      <c r="E408" s="8" t="s">
        <v>7904</v>
      </c>
    </row>
    <row r="409" spans="1:5" x14ac:dyDescent="0.3">
      <c r="A409" s="68">
        <v>408</v>
      </c>
      <c r="B409" s="1" t="s">
        <v>6894</v>
      </c>
      <c r="C409" s="7" t="s">
        <v>8577</v>
      </c>
      <c r="D409" s="1" t="s">
        <v>8946</v>
      </c>
      <c r="E409" s="8" t="s">
        <v>7905</v>
      </c>
    </row>
    <row r="410" spans="1:5" x14ac:dyDescent="0.3">
      <c r="A410" s="68">
        <v>409</v>
      </c>
      <c r="B410" s="1" t="s">
        <v>3488</v>
      </c>
      <c r="C410" s="7" t="s">
        <v>8574</v>
      </c>
      <c r="D410" s="1" t="s">
        <v>8947</v>
      </c>
      <c r="E410" s="8" t="s">
        <v>7906</v>
      </c>
    </row>
    <row r="411" spans="1:5" x14ac:dyDescent="0.3">
      <c r="A411" s="68">
        <v>410</v>
      </c>
      <c r="B411" s="1" t="s">
        <v>6895</v>
      </c>
      <c r="C411" s="7" t="s">
        <v>8575</v>
      </c>
      <c r="D411" s="1" t="s">
        <v>8948</v>
      </c>
      <c r="E411" s="8" t="s">
        <v>7907</v>
      </c>
    </row>
    <row r="412" spans="1:5" x14ac:dyDescent="0.3">
      <c r="A412" s="68">
        <v>411</v>
      </c>
      <c r="B412" s="1" t="s">
        <v>6896</v>
      </c>
      <c r="C412" s="7" t="s">
        <v>8575</v>
      </c>
      <c r="D412" s="1" t="s">
        <v>8949</v>
      </c>
      <c r="E412" s="8" t="s">
        <v>7908</v>
      </c>
    </row>
    <row r="413" spans="1:5" x14ac:dyDescent="0.3">
      <c r="A413" s="68">
        <v>412</v>
      </c>
      <c r="B413" s="1" t="s">
        <v>6897</v>
      </c>
      <c r="C413" s="7" t="s">
        <v>8575</v>
      </c>
      <c r="D413" s="1" t="s">
        <v>8950</v>
      </c>
      <c r="E413" s="8" t="s">
        <v>7909</v>
      </c>
    </row>
    <row r="414" spans="1:5" x14ac:dyDescent="0.3">
      <c r="A414" s="68">
        <v>413</v>
      </c>
      <c r="B414" s="1" t="s">
        <v>6898</v>
      </c>
      <c r="C414" s="7" t="s">
        <v>8575</v>
      </c>
      <c r="D414" s="1" t="s">
        <v>8951</v>
      </c>
      <c r="E414" s="8" t="s">
        <v>7910</v>
      </c>
    </row>
    <row r="415" spans="1:5" x14ac:dyDescent="0.3">
      <c r="A415" s="68">
        <v>414</v>
      </c>
      <c r="B415" s="1" t="s">
        <v>6899</v>
      </c>
      <c r="C415" s="7" t="s">
        <v>8575</v>
      </c>
      <c r="D415" s="1" t="s">
        <v>8952</v>
      </c>
      <c r="E415" s="8" t="s">
        <v>7911</v>
      </c>
    </row>
    <row r="416" spans="1:5" x14ac:dyDescent="0.3">
      <c r="A416" s="68">
        <v>415</v>
      </c>
      <c r="B416" s="1" t="s">
        <v>6900</v>
      </c>
      <c r="C416" s="7" t="s">
        <v>8574</v>
      </c>
      <c r="D416" s="1" t="s">
        <v>8953</v>
      </c>
      <c r="E416" s="8" t="s">
        <v>7912</v>
      </c>
    </row>
    <row r="417" spans="1:5" x14ac:dyDescent="0.3">
      <c r="A417" s="68">
        <v>416</v>
      </c>
      <c r="B417" s="1" t="s">
        <v>6901</v>
      </c>
      <c r="C417" s="7" t="s">
        <v>8575</v>
      </c>
      <c r="D417" s="1" t="s">
        <v>8954</v>
      </c>
      <c r="E417" s="8" t="s">
        <v>7913</v>
      </c>
    </row>
    <row r="418" spans="1:5" x14ac:dyDescent="0.3">
      <c r="A418" s="68">
        <v>417</v>
      </c>
      <c r="B418" s="1" t="s">
        <v>6902</v>
      </c>
      <c r="C418" s="7" t="s">
        <v>8578</v>
      </c>
      <c r="D418" s="1" t="s">
        <v>8955</v>
      </c>
      <c r="E418" s="8" t="s">
        <v>7914</v>
      </c>
    </row>
    <row r="419" spans="1:5" x14ac:dyDescent="0.3">
      <c r="A419" s="68">
        <v>418</v>
      </c>
      <c r="B419" s="1" t="s">
        <v>6903</v>
      </c>
      <c r="C419" s="7" t="s">
        <v>8582</v>
      </c>
      <c r="D419" s="1" t="s">
        <v>8956</v>
      </c>
      <c r="E419" s="8" t="s">
        <v>7915</v>
      </c>
    </row>
    <row r="420" spans="1:5" x14ac:dyDescent="0.3">
      <c r="A420" s="68">
        <v>419</v>
      </c>
      <c r="B420" s="1" t="s">
        <v>6904</v>
      </c>
      <c r="C420" s="7" t="s">
        <v>8580</v>
      </c>
      <c r="D420" s="1" t="s">
        <v>8957</v>
      </c>
      <c r="E420" s="8" t="s">
        <v>7916</v>
      </c>
    </row>
    <row r="421" spans="1:5" x14ac:dyDescent="0.3">
      <c r="A421" s="68">
        <v>420</v>
      </c>
      <c r="B421" s="1" t="s">
        <v>6905</v>
      </c>
      <c r="C421" s="7" t="s">
        <v>8575</v>
      </c>
      <c r="D421" s="1" t="s">
        <v>8958</v>
      </c>
      <c r="E421" s="8" t="s">
        <v>7917</v>
      </c>
    </row>
    <row r="422" spans="1:5" x14ac:dyDescent="0.3">
      <c r="A422" s="68">
        <v>421</v>
      </c>
      <c r="B422" s="1" t="s">
        <v>6906</v>
      </c>
      <c r="C422" s="7" t="s">
        <v>8575</v>
      </c>
      <c r="D422" s="1" t="s">
        <v>8959</v>
      </c>
      <c r="E422" s="8" t="s">
        <v>7918</v>
      </c>
    </row>
    <row r="423" spans="1:5" x14ac:dyDescent="0.3">
      <c r="A423" s="68">
        <v>422</v>
      </c>
      <c r="B423" s="1" t="s">
        <v>6907</v>
      </c>
      <c r="C423" s="7" t="s">
        <v>8582</v>
      </c>
      <c r="D423" s="1" t="s">
        <v>8960</v>
      </c>
      <c r="E423" s="8" t="s">
        <v>7919</v>
      </c>
    </row>
    <row r="424" spans="1:5" x14ac:dyDescent="0.3">
      <c r="A424" s="68">
        <v>423</v>
      </c>
      <c r="B424" s="1" t="s">
        <v>6908</v>
      </c>
      <c r="C424" s="7" t="s">
        <v>8581</v>
      </c>
      <c r="D424" s="1" t="s">
        <v>8961</v>
      </c>
      <c r="E424" s="8" t="s">
        <v>7920</v>
      </c>
    </row>
    <row r="425" spans="1:5" x14ac:dyDescent="0.3">
      <c r="A425" s="68">
        <v>424</v>
      </c>
      <c r="B425" s="1" t="s">
        <v>6909</v>
      </c>
      <c r="C425" s="7" t="s">
        <v>8575</v>
      </c>
      <c r="D425" s="1" t="s">
        <v>8962</v>
      </c>
      <c r="E425" s="8" t="s">
        <v>7921</v>
      </c>
    </row>
    <row r="426" spans="1:5" x14ac:dyDescent="0.3">
      <c r="A426" s="68">
        <v>425</v>
      </c>
      <c r="B426" s="1" t="s">
        <v>6910</v>
      </c>
      <c r="C426" s="7" t="s">
        <v>8582</v>
      </c>
      <c r="D426" s="1" t="s">
        <v>8963</v>
      </c>
      <c r="E426" s="8" t="s">
        <v>7922</v>
      </c>
    </row>
    <row r="427" spans="1:5" x14ac:dyDescent="0.3">
      <c r="A427" s="68">
        <v>426</v>
      </c>
      <c r="B427" s="1" t="s">
        <v>6911</v>
      </c>
      <c r="C427" s="7" t="s">
        <v>8575</v>
      </c>
      <c r="D427" s="1" t="s">
        <v>8964</v>
      </c>
      <c r="E427" s="8" t="s">
        <v>7923</v>
      </c>
    </row>
    <row r="428" spans="1:5" x14ac:dyDescent="0.3">
      <c r="A428" s="68">
        <v>427</v>
      </c>
      <c r="B428" s="1" t="s">
        <v>6912</v>
      </c>
      <c r="C428" s="7" t="s">
        <v>8575</v>
      </c>
      <c r="D428" s="1" t="s">
        <v>8965</v>
      </c>
      <c r="E428" s="8" t="s">
        <v>7924</v>
      </c>
    </row>
    <row r="429" spans="1:5" x14ac:dyDescent="0.3">
      <c r="A429" s="68">
        <v>428</v>
      </c>
      <c r="B429" s="1" t="s">
        <v>6913</v>
      </c>
      <c r="C429" s="7" t="s">
        <v>8577</v>
      </c>
      <c r="D429" s="1" t="s">
        <v>8966</v>
      </c>
      <c r="E429" s="8" t="s">
        <v>7925</v>
      </c>
    </row>
    <row r="430" spans="1:5" x14ac:dyDescent="0.3">
      <c r="A430" s="68">
        <v>429</v>
      </c>
      <c r="B430" s="1" t="s">
        <v>6914</v>
      </c>
      <c r="C430" s="7" t="s">
        <v>8576</v>
      </c>
      <c r="D430" s="1" t="s">
        <v>8967</v>
      </c>
      <c r="E430" s="8" t="s">
        <v>7926</v>
      </c>
    </row>
    <row r="431" spans="1:5" x14ac:dyDescent="0.3">
      <c r="A431" s="68">
        <v>430</v>
      </c>
      <c r="B431" s="1" t="s">
        <v>6915</v>
      </c>
      <c r="C431" s="7" t="s">
        <v>8577</v>
      </c>
      <c r="D431" s="1" t="s">
        <v>8968</v>
      </c>
      <c r="E431" s="8" t="s">
        <v>7927</v>
      </c>
    </row>
    <row r="432" spans="1:5" x14ac:dyDescent="0.3">
      <c r="A432" s="68">
        <v>431</v>
      </c>
      <c r="B432" s="1" t="s">
        <v>6916</v>
      </c>
      <c r="C432" s="7" t="s">
        <v>8577</v>
      </c>
      <c r="D432" s="1" t="s">
        <v>8969</v>
      </c>
      <c r="E432" s="8" t="s">
        <v>7928</v>
      </c>
    </row>
    <row r="433" spans="1:5" x14ac:dyDescent="0.3">
      <c r="A433" s="68">
        <v>432</v>
      </c>
      <c r="B433" s="1" t="s">
        <v>6917</v>
      </c>
      <c r="C433" s="7" t="s">
        <v>8577</v>
      </c>
      <c r="D433" s="1" t="s">
        <v>8970</v>
      </c>
      <c r="E433" s="8" t="s">
        <v>7929</v>
      </c>
    </row>
    <row r="434" spans="1:5" x14ac:dyDescent="0.3">
      <c r="A434" s="68">
        <v>433</v>
      </c>
      <c r="B434" s="1" t="s">
        <v>6918</v>
      </c>
      <c r="C434" s="7" t="s">
        <v>8575</v>
      </c>
      <c r="D434" s="1" t="s">
        <v>8971</v>
      </c>
      <c r="E434" s="8" t="s">
        <v>7930</v>
      </c>
    </row>
    <row r="435" spans="1:5" x14ac:dyDescent="0.3">
      <c r="A435" s="68">
        <v>434</v>
      </c>
      <c r="B435" s="1" t="s">
        <v>6919</v>
      </c>
      <c r="C435" s="7" t="s">
        <v>8575</v>
      </c>
      <c r="D435" s="1" t="s">
        <v>8972</v>
      </c>
      <c r="E435" s="8" t="s">
        <v>7931</v>
      </c>
    </row>
    <row r="436" spans="1:5" x14ac:dyDescent="0.3">
      <c r="A436" s="68">
        <v>435</v>
      </c>
      <c r="B436" s="1" t="s">
        <v>6920</v>
      </c>
      <c r="C436" s="7" t="s">
        <v>8577</v>
      </c>
      <c r="D436" s="1" t="s">
        <v>8973</v>
      </c>
      <c r="E436" s="8" t="s">
        <v>7932</v>
      </c>
    </row>
    <row r="437" spans="1:5" x14ac:dyDescent="0.3">
      <c r="A437" s="68">
        <v>436</v>
      </c>
      <c r="B437" s="1" t="s">
        <v>3230</v>
      </c>
      <c r="C437" s="7" t="s">
        <v>8575</v>
      </c>
      <c r="D437" s="1" t="s">
        <v>8974</v>
      </c>
      <c r="E437" s="8" t="s">
        <v>7933</v>
      </c>
    </row>
    <row r="438" spans="1:5" x14ac:dyDescent="0.3">
      <c r="A438" s="68">
        <v>437</v>
      </c>
      <c r="B438" s="1" t="s">
        <v>6921</v>
      </c>
      <c r="C438" s="7" t="s">
        <v>8575</v>
      </c>
      <c r="D438" s="1" t="s">
        <v>8975</v>
      </c>
      <c r="E438" s="8" t="s">
        <v>7934</v>
      </c>
    </row>
    <row r="439" spans="1:5" x14ac:dyDescent="0.3">
      <c r="A439" s="68">
        <v>438</v>
      </c>
      <c r="B439" s="1" t="s">
        <v>6922</v>
      </c>
      <c r="C439" s="7" t="s">
        <v>8575</v>
      </c>
      <c r="D439" s="1" t="s">
        <v>8976</v>
      </c>
      <c r="E439" s="8" t="s">
        <v>7935</v>
      </c>
    </row>
    <row r="440" spans="1:5" x14ac:dyDescent="0.3">
      <c r="A440" s="68">
        <v>439</v>
      </c>
      <c r="B440" s="1" t="s">
        <v>6923</v>
      </c>
      <c r="C440" s="7" t="s">
        <v>8575</v>
      </c>
      <c r="D440" s="1" t="s">
        <v>8977</v>
      </c>
      <c r="E440" s="8" t="s">
        <v>7936</v>
      </c>
    </row>
    <row r="441" spans="1:5" x14ac:dyDescent="0.3">
      <c r="A441" s="68">
        <v>440</v>
      </c>
      <c r="B441" s="1" t="s">
        <v>6924</v>
      </c>
      <c r="C441" s="7" t="s">
        <v>8575</v>
      </c>
      <c r="D441" s="1" t="s">
        <v>8978</v>
      </c>
      <c r="E441" s="8" t="s">
        <v>7937</v>
      </c>
    </row>
    <row r="442" spans="1:5" x14ac:dyDescent="0.3">
      <c r="A442" s="68">
        <v>441</v>
      </c>
      <c r="B442" s="1" t="s">
        <v>6925</v>
      </c>
      <c r="C442" s="7" t="s">
        <v>8575</v>
      </c>
      <c r="D442" s="1" t="s">
        <v>8979</v>
      </c>
      <c r="E442" s="8" t="s">
        <v>7938</v>
      </c>
    </row>
    <row r="443" spans="1:5" x14ac:dyDescent="0.3">
      <c r="A443" s="68">
        <v>442</v>
      </c>
      <c r="B443" s="1" t="s">
        <v>6926</v>
      </c>
      <c r="C443" s="7" t="s">
        <v>8574</v>
      </c>
      <c r="D443" s="1" t="s">
        <v>8980</v>
      </c>
      <c r="E443" s="8" t="s">
        <v>7939</v>
      </c>
    </row>
    <row r="444" spans="1:5" x14ac:dyDescent="0.3">
      <c r="A444" s="68">
        <v>443</v>
      </c>
      <c r="B444" s="1" t="s">
        <v>6927</v>
      </c>
      <c r="C444" s="7" t="s">
        <v>8575</v>
      </c>
      <c r="D444" s="1" t="s">
        <v>8981</v>
      </c>
      <c r="E444" s="8" t="s">
        <v>7940</v>
      </c>
    </row>
    <row r="445" spans="1:5" x14ac:dyDescent="0.3">
      <c r="A445" s="68">
        <v>444</v>
      </c>
      <c r="B445" s="1" t="s">
        <v>6928</v>
      </c>
      <c r="C445" s="7" t="s">
        <v>8575</v>
      </c>
      <c r="D445" s="1" t="s">
        <v>8982</v>
      </c>
      <c r="E445" s="8" t="s">
        <v>7941</v>
      </c>
    </row>
    <row r="446" spans="1:5" x14ac:dyDescent="0.3">
      <c r="A446" s="68">
        <v>445</v>
      </c>
      <c r="B446" s="1" t="s">
        <v>6929</v>
      </c>
      <c r="C446" s="7" t="s">
        <v>8574</v>
      </c>
      <c r="D446" s="1" t="s">
        <v>8983</v>
      </c>
      <c r="E446" s="8" t="s">
        <v>7942</v>
      </c>
    </row>
    <row r="447" spans="1:5" x14ac:dyDescent="0.3">
      <c r="A447" s="68">
        <v>446</v>
      </c>
      <c r="B447" s="1" t="s">
        <v>6930</v>
      </c>
      <c r="C447" s="7" t="s">
        <v>8577</v>
      </c>
      <c r="D447" s="1" t="s">
        <v>8984</v>
      </c>
      <c r="E447" s="8" t="s">
        <v>7943</v>
      </c>
    </row>
    <row r="448" spans="1:5" x14ac:dyDescent="0.3">
      <c r="A448" s="68">
        <v>447</v>
      </c>
      <c r="B448" s="1" t="s">
        <v>6931</v>
      </c>
      <c r="C448" s="7" t="s">
        <v>8575</v>
      </c>
      <c r="D448" s="1" t="s">
        <v>8985</v>
      </c>
      <c r="E448" s="8" t="s">
        <v>7944</v>
      </c>
    </row>
    <row r="449" spans="1:5" x14ac:dyDescent="0.3">
      <c r="A449" s="68">
        <v>448</v>
      </c>
      <c r="B449" s="1" t="s">
        <v>6932</v>
      </c>
      <c r="C449" s="7" t="s">
        <v>8577</v>
      </c>
      <c r="D449" s="1" t="s">
        <v>8986</v>
      </c>
      <c r="E449" s="8" t="s">
        <v>7945</v>
      </c>
    </row>
    <row r="450" spans="1:5" x14ac:dyDescent="0.3">
      <c r="A450" s="68">
        <v>449</v>
      </c>
      <c r="B450" s="1" t="s">
        <v>6933</v>
      </c>
      <c r="C450" s="7" t="s">
        <v>8577</v>
      </c>
      <c r="D450" s="1" t="s">
        <v>8987</v>
      </c>
      <c r="E450" s="8" t="s">
        <v>7946</v>
      </c>
    </row>
    <row r="451" spans="1:5" x14ac:dyDescent="0.3">
      <c r="A451" s="68">
        <v>450</v>
      </c>
      <c r="B451" s="1" t="s">
        <v>6934</v>
      </c>
      <c r="C451" s="7" t="s">
        <v>8576</v>
      </c>
      <c r="D451" s="1" t="s">
        <v>8988</v>
      </c>
      <c r="E451" s="8" t="s">
        <v>7947</v>
      </c>
    </row>
    <row r="452" spans="1:5" x14ac:dyDescent="0.3">
      <c r="A452" s="68">
        <v>451</v>
      </c>
      <c r="B452" s="1" t="s">
        <v>6935</v>
      </c>
      <c r="C452" s="7" t="s">
        <v>8575</v>
      </c>
      <c r="D452" s="1" t="s">
        <v>8989</v>
      </c>
      <c r="E452" s="8" t="s">
        <v>7948</v>
      </c>
    </row>
    <row r="453" spans="1:5" x14ac:dyDescent="0.3">
      <c r="A453" s="68">
        <v>452</v>
      </c>
      <c r="B453" s="1" t="s">
        <v>6936</v>
      </c>
      <c r="C453" s="7" t="s">
        <v>8575</v>
      </c>
      <c r="D453" s="1" t="s">
        <v>8985</v>
      </c>
      <c r="E453" s="8" t="s">
        <v>7949</v>
      </c>
    </row>
    <row r="454" spans="1:5" x14ac:dyDescent="0.3">
      <c r="A454" s="68">
        <v>453</v>
      </c>
      <c r="B454" s="1" t="s">
        <v>6937</v>
      </c>
      <c r="C454" s="7" t="s">
        <v>8575</v>
      </c>
      <c r="D454" s="1" t="s">
        <v>8990</v>
      </c>
      <c r="E454" s="8" t="s">
        <v>7950</v>
      </c>
    </row>
    <row r="455" spans="1:5" x14ac:dyDescent="0.3">
      <c r="A455" s="68">
        <v>454</v>
      </c>
      <c r="B455" s="1" t="s">
        <v>6938</v>
      </c>
      <c r="C455" s="7" t="s">
        <v>8575</v>
      </c>
      <c r="D455" s="1" t="s">
        <v>8991</v>
      </c>
      <c r="E455" s="8" t="s">
        <v>7951</v>
      </c>
    </row>
    <row r="456" spans="1:5" x14ac:dyDescent="0.3">
      <c r="A456" s="68">
        <v>455</v>
      </c>
      <c r="B456" s="1" t="s">
        <v>6939</v>
      </c>
      <c r="C456" s="7" t="s">
        <v>8575</v>
      </c>
      <c r="D456" s="1" t="s">
        <v>8992</v>
      </c>
      <c r="E456" s="8" t="s">
        <v>7952</v>
      </c>
    </row>
    <row r="457" spans="1:5" x14ac:dyDescent="0.3">
      <c r="A457" s="68">
        <v>456</v>
      </c>
      <c r="B457" s="1" t="s">
        <v>6940</v>
      </c>
      <c r="C457" s="7" t="s">
        <v>8575</v>
      </c>
      <c r="D457" s="1" t="s">
        <v>8993</v>
      </c>
      <c r="E457" s="8" t="s">
        <v>7953</v>
      </c>
    </row>
    <row r="458" spans="1:5" x14ac:dyDescent="0.3">
      <c r="A458" s="68">
        <v>457</v>
      </c>
      <c r="B458" s="1" t="s">
        <v>6941</v>
      </c>
      <c r="C458" s="7" t="s">
        <v>8575</v>
      </c>
      <c r="D458" s="1" t="s">
        <v>8994</v>
      </c>
      <c r="E458" s="8" t="s">
        <v>7954</v>
      </c>
    </row>
    <row r="459" spans="1:5" x14ac:dyDescent="0.3">
      <c r="A459" s="68">
        <v>458</v>
      </c>
      <c r="B459" s="1" t="s">
        <v>6942</v>
      </c>
      <c r="C459" s="7" t="s">
        <v>8574</v>
      </c>
      <c r="D459" s="1" t="s">
        <v>8995</v>
      </c>
      <c r="E459" s="8" t="s">
        <v>7955</v>
      </c>
    </row>
    <row r="460" spans="1:5" x14ac:dyDescent="0.3">
      <c r="A460" s="68">
        <v>459</v>
      </c>
      <c r="B460" s="1" t="s">
        <v>6943</v>
      </c>
      <c r="C460" s="7" t="s">
        <v>8575</v>
      </c>
      <c r="D460" s="1" t="s">
        <v>8996</v>
      </c>
      <c r="E460" s="8" t="s">
        <v>7956</v>
      </c>
    </row>
    <row r="461" spans="1:5" x14ac:dyDescent="0.3">
      <c r="A461" s="68">
        <v>460</v>
      </c>
      <c r="B461" s="1" t="s">
        <v>6944</v>
      </c>
      <c r="C461" s="7" t="s">
        <v>8574</v>
      </c>
      <c r="D461" s="1" t="s">
        <v>8997</v>
      </c>
      <c r="E461" s="8" t="s">
        <v>7957</v>
      </c>
    </row>
    <row r="462" spans="1:5" x14ac:dyDescent="0.3">
      <c r="A462" s="68">
        <v>461</v>
      </c>
      <c r="B462" s="1" t="s">
        <v>6945</v>
      </c>
      <c r="C462" s="7" t="s">
        <v>8575</v>
      </c>
      <c r="D462" s="1" t="s">
        <v>8998</v>
      </c>
      <c r="E462" s="8" t="s">
        <v>7958</v>
      </c>
    </row>
    <row r="463" spans="1:5" x14ac:dyDescent="0.3">
      <c r="A463" s="68">
        <v>462</v>
      </c>
      <c r="B463" s="1" t="s">
        <v>6946</v>
      </c>
      <c r="C463" s="7" t="s">
        <v>8575</v>
      </c>
      <c r="D463" s="1" t="s">
        <v>8999</v>
      </c>
      <c r="E463" s="8" t="s">
        <v>7959</v>
      </c>
    </row>
    <row r="464" spans="1:5" x14ac:dyDescent="0.3">
      <c r="A464" s="68">
        <v>463</v>
      </c>
      <c r="B464" s="1" t="s">
        <v>6947</v>
      </c>
      <c r="C464" s="7" t="s">
        <v>8582</v>
      </c>
      <c r="D464" s="1" t="s">
        <v>9000</v>
      </c>
      <c r="E464" s="8" t="s">
        <v>7960</v>
      </c>
    </row>
    <row r="465" spans="1:5" x14ac:dyDescent="0.3">
      <c r="A465" s="68">
        <v>464</v>
      </c>
      <c r="B465" s="1" t="s">
        <v>6948</v>
      </c>
      <c r="C465" s="7" t="s">
        <v>8580</v>
      </c>
      <c r="D465" s="1" t="s">
        <v>9001</v>
      </c>
      <c r="E465" s="8" t="s">
        <v>7961</v>
      </c>
    </row>
    <row r="466" spans="1:5" x14ac:dyDescent="0.3">
      <c r="A466" s="68">
        <v>465</v>
      </c>
      <c r="B466" s="1" t="s">
        <v>6949</v>
      </c>
      <c r="C466" s="7" t="s">
        <v>8581</v>
      </c>
      <c r="D466" s="1" t="s">
        <v>9002</v>
      </c>
      <c r="E466" s="8" t="s">
        <v>7962</v>
      </c>
    </row>
    <row r="467" spans="1:5" x14ac:dyDescent="0.3">
      <c r="A467" s="68">
        <v>466</v>
      </c>
      <c r="B467" s="1" t="s">
        <v>6950</v>
      </c>
      <c r="C467" s="7" t="s">
        <v>8575</v>
      </c>
      <c r="D467" s="1" t="s">
        <v>9003</v>
      </c>
      <c r="E467" s="8" t="s">
        <v>7963</v>
      </c>
    </row>
    <row r="468" spans="1:5" x14ac:dyDescent="0.3">
      <c r="A468" s="68">
        <v>467</v>
      </c>
      <c r="B468" s="1" t="s">
        <v>6951</v>
      </c>
      <c r="C468" s="7" t="s">
        <v>8575</v>
      </c>
      <c r="D468" s="1" t="s">
        <v>9004</v>
      </c>
      <c r="E468" s="8" t="s">
        <v>7964</v>
      </c>
    </row>
    <row r="469" spans="1:5" x14ac:dyDescent="0.3">
      <c r="A469" s="68">
        <v>468</v>
      </c>
      <c r="B469" s="1" t="s">
        <v>6952</v>
      </c>
      <c r="C469" s="7" t="s">
        <v>8575</v>
      </c>
      <c r="D469" s="1" t="s">
        <v>9005</v>
      </c>
      <c r="E469" s="8" t="s">
        <v>7965</v>
      </c>
    </row>
    <row r="470" spans="1:5" x14ac:dyDescent="0.3">
      <c r="A470" s="68">
        <v>469</v>
      </c>
      <c r="B470" s="1" t="s">
        <v>6953</v>
      </c>
      <c r="C470" s="7" t="s">
        <v>8576</v>
      </c>
      <c r="D470" s="1" t="s">
        <v>9006</v>
      </c>
      <c r="E470" s="8" t="s">
        <v>7966</v>
      </c>
    </row>
    <row r="471" spans="1:5" x14ac:dyDescent="0.3">
      <c r="A471" s="68">
        <v>470</v>
      </c>
      <c r="B471" s="1" t="s">
        <v>6954</v>
      </c>
      <c r="C471" s="7" t="s">
        <v>8575</v>
      </c>
      <c r="D471" s="1" t="s">
        <v>9007</v>
      </c>
      <c r="E471" s="8" t="s">
        <v>7967</v>
      </c>
    </row>
    <row r="472" spans="1:5" x14ac:dyDescent="0.3">
      <c r="A472" s="68">
        <v>471</v>
      </c>
      <c r="B472" s="1" t="s">
        <v>6955</v>
      </c>
      <c r="C472" s="7" t="s">
        <v>8575</v>
      </c>
      <c r="D472" s="1" t="s">
        <v>9008</v>
      </c>
      <c r="E472" s="8" t="s">
        <v>7968</v>
      </c>
    </row>
    <row r="473" spans="1:5" x14ac:dyDescent="0.3">
      <c r="A473" s="68">
        <v>472</v>
      </c>
      <c r="B473" s="1" t="s">
        <v>6956</v>
      </c>
      <c r="C473" s="7" t="s">
        <v>8576</v>
      </c>
      <c r="D473" s="1" t="s">
        <v>9009</v>
      </c>
      <c r="E473" s="8" t="s">
        <v>7969</v>
      </c>
    </row>
    <row r="474" spans="1:5" x14ac:dyDescent="0.3">
      <c r="A474" s="68">
        <v>473</v>
      </c>
      <c r="B474" s="1" t="s">
        <v>6957</v>
      </c>
      <c r="C474" s="7" t="s">
        <v>8576</v>
      </c>
      <c r="D474" s="1" t="s">
        <v>9010</v>
      </c>
      <c r="E474" s="8" t="s">
        <v>7970</v>
      </c>
    </row>
    <row r="475" spans="1:5" x14ac:dyDescent="0.3">
      <c r="A475" s="68">
        <v>474</v>
      </c>
      <c r="B475" s="1" t="s">
        <v>6958</v>
      </c>
      <c r="C475" s="7" t="s">
        <v>8576</v>
      </c>
      <c r="D475" s="1" t="s">
        <v>9011</v>
      </c>
      <c r="E475" s="8" t="s">
        <v>7971</v>
      </c>
    </row>
    <row r="476" spans="1:5" x14ac:dyDescent="0.3">
      <c r="A476" s="68">
        <v>475</v>
      </c>
      <c r="B476" s="1" t="s">
        <v>6959</v>
      </c>
      <c r="C476" s="7" t="s">
        <v>8577</v>
      </c>
      <c r="D476" s="1" t="s">
        <v>9012</v>
      </c>
      <c r="E476" s="8" t="s">
        <v>7972</v>
      </c>
    </row>
    <row r="477" spans="1:5" x14ac:dyDescent="0.3">
      <c r="A477" s="68">
        <v>476</v>
      </c>
      <c r="B477" s="1" t="s">
        <v>6960</v>
      </c>
      <c r="C477" s="7" t="s">
        <v>8577</v>
      </c>
      <c r="D477" s="1" t="s">
        <v>9013</v>
      </c>
      <c r="E477" s="8" t="s">
        <v>7973</v>
      </c>
    </row>
    <row r="478" spans="1:5" x14ac:dyDescent="0.3">
      <c r="A478" s="68">
        <v>477</v>
      </c>
      <c r="B478" s="1" t="s">
        <v>6961</v>
      </c>
      <c r="C478" s="7" t="s">
        <v>8575</v>
      </c>
      <c r="D478" s="1" t="s">
        <v>9014</v>
      </c>
      <c r="E478" s="8" t="s">
        <v>7974</v>
      </c>
    </row>
    <row r="479" spans="1:5" x14ac:dyDescent="0.3">
      <c r="A479" s="68">
        <v>478</v>
      </c>
      <c r="B479" s="1" t="s">
        <v>6962</v>
      </c>
      <c r="C479" s="7" t="s">
        <v>8575</v>
      </c>
      <c r="D479" s="1" t="s">
        <v>9015</v>
      </c>
      <c r="E479" s="8" t="s">
        <v>7975</v>
      </c>
    </row>
    <row r="480" spans="1:5" x14ac:dyDescent="0.3">
      <c r="A480" s="68">
        <v>479</v>
      </c>
      <c r="B480" s="1" t="s">
        <v>6963</v>
      </c>
      <c r="C480" s="7" t="s">
        <v>8575</v>
      </c>
      <c r="D480" s="1" t="s">
        <v>9016</v>
      </c>
      <c r="E480" s="8" t="s">
        <v>7976</v>
      </c>
    </row>
    <row r="481" spans="1:5" x14ac:dyDescent="0.3">
      <c r="A481" s="68">
        <v>480</v>
      </c>
      <c r="B481" s="1" t="s">
        <v>6964</v>
      </c>
      <c r="C481" s="7" t="s">
        <v>8582</v>
      </c>
      <c r="D481" s="1" t="s">
        <v>9017</v>
      </c>
      <c r="E481" s="8" t="s">
        <v>7977</v>
      </c>
    </row>
    <row r="482" spans="1:5" x14ac:dyDescent="0.3">
      <c r="A482" s="68">
        <v>481</v>
      </c>
      <c r="B482" s="1" t="s">
        <v>6965</v>
      </c>
      <c r="C482" s="7" t="s">
        <v>8582</v>
      </c>
      <c r="D482" s="1" t="s">
        <v>9018</v>
      </c>
      <c r="E482" s="8" t="s">
        <v>7978</v>
      </c>
    </row>
    <row r="483" spans="1:5" x14ac:dyDescent="0.3">
      <c r="A483" s="68">
        <v>482</v>
      </c>
      <c r="B483" s="1" t="s">
        <v>6966</v>
      </c>
      <c r="C483" s="7" t="s">
        <v>8582</v>
      </c>
      <c r="D483" s="1" t="s">
        <v>9019</v>
      </c>
      <c r="E483" s="8" t="s">
        <v>7979</v>
      </c>
    </row>
    <row r="484" spans="1:5" x14ac:dyDescent="0.3">
      <c r="A484" s="68">
        <v>483</v>
      </c>
      <c r="B484" s="1" t="s">
        <v>6967</v>
      </c>
      <c r="C484" s="7" t="s">
        <v>8577</v>
      </c>
      <c r="D484" s="1" t="s">
        <v>9020</v>
      </c>
      <c r="E484" s="8" t="s">
        <v>7980</v>
      </c>
    </row>
    <row r="485" spans="1:5" x14ac:dyDescent="0.3">
      <c r="A485" s="68">
        <v>484</v>
      </c>
      <c r="B485" s="1" t="s">
        <v>6968</v>
      </c>
      <c r="C485" s="7" t="s">
        <v>8575</v>
      </c>
      <c r="D485" s="1" t="s">
        <v>9021</v>
      </c>
      <c r="E485" s="8" t="s">
        <v>7981</v>
      </c>
    </row>
    <row r="486" spans="1:5" x14ac:dyDescent="0.3">
      <c r="A486" s="68">
        <v>485</v>
      </c>
      <c r="B486" s="1" t="s">
        <v>6969</v>
      </c>
      <c r="C486" s="7" t="s">
        <v>8575</v>
      </c>
      <c r="D486" s="1" t="s">
        <v>9022</v>
      </c>
      <c r="E486" s="8" t="s">
        <v>7982</v>
      </c>
    </row>
    <row r="487" spans="1:5" x14ac:dyDescent="0.3">
      <c r="A487" s="68">
        <v>486</v>
      </c>
      <c r="B487" s="1" t="s">
        <v>6970</v>
      </c>
      <c r="C487" s="7" t="s">
        <v>8575</v>
      </c>
      <c r="D487" s="1" t="s">
        <v>9023</v>
      </c>
      <c r="E487" s="8" t="s">
        <v>7983</v>
      </c>
    </row>
    <row r="488" spans="1:5" x14ac:dyDescent="0.3">
      <c r="A488" s="68">
        <v>487</v>
      </c>
      <c r="B488" s="1" t="s">
        <v>6971</v>
      </c>
      <c r="C488" s="7" t="s">
        <v>8575</v>
      </c>
      <c r="D488" s="1" t="s">
        <v>9024</v>
      </c>
      <c r="E488" s="8" t="s">
        <v>7984</v>
      </c>
    </row>
    <row r="489" spans="1:5" x14ac:dyDescent="0.3">
      <c r="A489" s="68">
        <v>488</v>
      </c>
      <c r="B489" s="1" t="s">
        <v>6972</v>
      </c>
      <c r="C489" s="7" t="s">
        <v>8575</v>
      </c>
      <c r="D489" s="1" t="s">
        <v>9025</v>
      </c>
      <c r="E489" s="8" t="s">
        <v>7985</v>
      </c>
    </row>
    <row r="490" spans="1:5" x14ac:dyDescent="0.3">
      <c r="A490" s="68">
        <v>489</v>
      </c>
      <c r="B490" s="1" t="s">
        <v>6973</v>
      </c>
      <c r="C490" s="7" t="s">
        <v>8575</v>
      </c>
      <c r="D490" s="1" t="s">
        <v>9026</v>
      </c>
      <c r="E490" s="8" t="s">
        <v>7986</v>
      </c>
    </row>
    <row r="491" spans="1:5" x14ac:dyDescent="0.3">
      <c r="A491" s="68">
        <v>490</v>
      </c>
      <c r="B491" s="1" t="s">
        <v>6974</v>
      </c>
      <c r="C491" s="7" t="s">
        <v>8575</v>
      </c>
      <c r="D491" s="1" t="s">
        <v>9027</v>
      </c>
      <c r="E491" s="8" t="s">
        <v>7987</v>
      </c>
    </row>
    <row r="492" spans="1:5" x14ac:dyDescent="0.3">
      <c r="A492" s="68">
        <v>491</v>
      </c>
      <c r="B492" s="1" t="s">
        <v>6975</v>
      </c>
      <c r="C492" s="7" t="s">
        <v>8575</v>
      </c>
      <c r="D492" s="1" t="s">
        <v>9028</v>
      </c>
      <c r="E492" s="8" t="s">
        <v>7988</v>
      </c>
    </row>
    <row r="493" spans="1:5" x14ac:dyDescent="0.3">
      <c r="A493" s="68">
        <v>492</v>
      </c>
      <c r="B493" s="1" t="s">
        <v>6976</v>
      </c>
      <c r="C493" s="7" t="s">
        <v>8574</v>
      </c>
      <c r="D493" s="1" t="s">
        <v>9029</v>
      </c>
      <c r="E493" s="8" t="s">
        <v>7989</v>
      </c>
    </row>
    <row r="494" spans="1:5" x14ac:dyDescent="0.3">
      <c r="A494" s="68">
        <v>493</v>
      </c>
      <c r="B494" s="1" t="s">
        <v>6977</v>
      </c>
      <c r="C494" s="7" t="s">
        <v>8579</v>
      </c>
      <c r="D494" s="1" t="s">
        <v>9030</v>
      </c>
      <c r="E494" s="8" t="s">
        <v>7990</v>
      </c>
    </row>
    <row r="495" spans="1:5" x14ac:dyDescent="0.3">
      <c r="A495" s="68">
        <v>494</v>
      </c>
      <c r="B495" s="1" t="s">
        <v>6978</v>
      </c>
      <c r="C495" s="7" t="s">
        <v>8579</v>
      </c>
      <c r="D495" s="1" t="s">
        <v>9031</v>
      </c>
      <c r="E495" s="8" t="s">
        <v>7991</v>
      </c>
    </row>
    <row r="496" spans="1:5" x14ac:dyDescent="0.3">
      <c r="A496" s="68">
        <v>495</v>
      </c>
      <c r="B496" s="1" t="s">
        <v>6979</v>
      </c>
      <c r="C496" s="7" t="s">
        <v>8578</v>
      </c>
      <c r="D496" s="1" t="s">
        <v>9032</v>
      </c>
      <c r="E496" s="8" t="s">
        <v>7992</v>
      </c>
    </row>
    <row r="497" spans="1:5" x14ac:dyDescent="0.3">
      <c r="A497" s="68">
        <v>496</v>
      </c>
      <c r="B497" s="1" t="s">
        <v>6980</v>
      </c>
      <c r="C497" s="7" t="s">
        <v>8578</v>
      </c>
      <c r="D497" s="1" t="s">
        <v>9033</v>
      </c>
      <c r="E497" s="8" t="s">
        <v>7993</v>
      </c>
    </row>
    <row r="498" spans="1:5" x14ac:dyDescent="0.3">
      <c r="A498" s="68">
        <v>497</v>
      </c>
      <c r="B498" s="1" t="s">
        <v>6981</v>
      </c>
      <c r="C498" s="7" t="s">
        <v>8578</v>
      </c>
      <c r="D498" s="1" t="s">
        <v>9034</v>
      </c>
      <c r="E498" s="8" t="s">
        <v>7994</v>
      </c>
    </row>
    <row r="499" spans="1:5" x14ac:dyDescent="0.3">
      <c r="A499" s="68">
        <v>498</v>
      </c>
      <c r="B499" s="1" t="s">
        <v>6982</v>
      </c>
      <c r="C499" s="7" t="s">
        <v>8582</v>
      </c>
      <c r="D499" s="1" t="s">
        <v>9035</v>
      </c>
      <c r="E499" s="8" t="s">
        <v>7995</v>
      </c>
    </row>
    <row r="500" spans="1:5" x14ac:dyDescent="0.3">
      <c r="A500" s="68">
        <v>499</v>
      </c>
      <c r="B500" s="1" t="s">
        <v>6983</v>
      </c>
      <c r="C500" s="7" t="s">
        <v>8582</v>
      </c>
      <c r="D500" s="1" t="s">
        <v>9036</v>
      </c>
      <c r="E500" s="8" t="s">
        <v>7996</v>
      </c>
    </row>
    <row r="501" spans="1:5" x14ac:dyDescent="0.3">
      <c r="A501" s="68">
        <v>500</v>
      </c>
      <c r="B501" s="1" t="s">
        <v>6984</v>
      </c>
      <c r="C501" s="7" t="s">
        <v>8582</v>
      </c>
      <c r="D501" s="1" t="s">
        <v>9037</v>
      </c>
      <c r="E501" s="8" t="s">
        <v>7997</v>
      </c>
    </row>
    <row r="502" spans="1:5" x14ac:dyDescent="0.3">
      <c r="A502" s="68">
        <v>501</v>
      </c>
      <c r="B502" s="1" t="s">
        <v>6985</v>
      </c>
      <c r="C502" s="7" t="s">
        <v>8582</v>
      </c>
      <c r="D502" s="1" t="s">
        <v>9038</v>
      </c>
      <c r="E502" s="8" t="s">
        <v>7998</v>
      </c>
    </row>
    <row r="503" spans="1:5" x14ac:dyDescent="0.3">
      <c r="A503" s="68">
        <v>502</v>
      </c>
      <c r="B503" s="1" t="s">
        <v>6986</v>
      </c>
      <c r="C503" s="7" t="s">
        <v>8582</v>
      </c>
      <c r="D503" s="1" t="s">
        <v>9039</v>
      </c>
      <c r="E503" s="8" t="s">
        <v>7999</v>
      </c>
    </row>
    <row r="504" spans="1:5" x14ac:dyDescent="0.3">
      <c r="A504" s="68">
        <v>503</v>
      </c>
      <c r="B504" s="1" t="s">
        <v>6987</v>
      </c>
      <c r="C504" s="7" t="s">
        <v>8582</v>
      </c>
      <c r="D504" s="1" t="s">
        <v>9040</v>
      </c>
      <c r="E504" s="8" t="s">
        <v>8000</v>
      </c>
    </row>
    <row r="505" spans="1:5" x14ac:dyDescent="0.3">
      <c r="A505" s="68">
        <v>504</v>
      </c>
      <c r="B505" s="1" t="s">
        <v>6988</v>
      </c>
      <c r="C505" s="7" t="s">
        <v>8576</v>
      </c>
      <c r="D505" s="1" t="s">
        <v>9041</v>
      </c>
      <c r="E505" s="8" t="s">
        <v>8001</v>
      </c>
    </row>
    <row r="506" spans="1:5" x14ac:dyDescent="0.3">
      <c r="A506" s="68">
        <v>505</v>
      </c>
      <c r="B506" s="1" t="s">
        <v>6989</v>
      </c>
      <c r="C506" s="7" t="s">
        <v>8576</v>
      </c>
      <c r="D506" s="1" t="s">
        <v>9042</v>
      </c>
      <c r="E506" s="8" t="s">
        <v>8002</v>
      </c>
    </row>
    <row r="507" spans="1:5" x14ac:dyDescent="0.3">
      <c r="A507" s="68">
        <v>506</v>
      </c>
      <c r="B507" s="1" t="s">
        <v>6990</v>
      </c>
      <c r="C507" s="7" t="s">
        <v>8576</v>
      </c>
      <c r="D507" s="1" t="s">
        <v>9043</v>
      </c>
      <c r="E507" s="8" t="s">
        <v>8003</v>
      </c>
    </row>
    <row r="508" spans="1:5" x14ac:dyDescent="0.3">
      <c r="A508" s="68">
        <v>507</v>
      </c>
      <c r="B508" s="1" t="s">
        <v>6991</v>
      </c>
      <c r="C508" s="7" t="s">
        <v>8576</v>
      </c>
      <c r="D508" s="1" t="s">
        <v>9044</v>
      </c>
      <c r="E508" s="8" t="s">
        <v>8004</v>
      </c>
    </row>
    <row r="509" spans="1:5" x14ac:dyDescent="0.3">
      <c r="A509" s="68">
        <v>508</v>
      </c>
      <c r="B509" s="1" t="s">
        <v>6992</v>
      </c>
      <c r="C509" s="7" t="s">
        <v>8576</v>
      </c>
      <c r="D509" s="1" t="s">
        <v>9045</v>
      </c>
      <c r="E509" s="8" t="s">
        <v>8005</v>
      </c>
    </row>
    <row r="510" spans="1:5" x14ac:dyDescent="0.3">
      <c r="A510" s="68">
        <v>509</v>
      </c>
      <c r="B510" s="1" t="s">
        <v>6993</v>
      </c>
      <c r="C510" s="7" t="s">
        <v>8576</v>
      </c>
      <c r="D510" s="1" t="s">
        <v>9046</v>
      </c>
      <c r="E510" s="8" t="s">
        <v>8006</v>
      </c>
    </row>
    <row r="511" spans="1:5" x14ac:dyDescent="0.3">
      <c r="A511" s="68">
        <v>510</v>
      </c>
      <c r="B511" s="1" t="s">
        <v>2755</v>
      </c>
      <c r="C511" s="7" t="s">
        <v>8576</v>
      </c>
      <c r="D511" s="1" t="s">
        <v>9047</v>
      </c>
      <c r="E511" s="8" t="s">
        <v>8007</v>
      </c>
    </row>
    <row r="512" spans="1:5" x14ac:dyDescent="0.3">
      <c r="A512" s="68">
        <v>511</v>
      </c>
      <c r="B512" s="1" t="s">
        <v>6994</v>
      </c>
      <c r="C512" s="7" t="s">
        <v>8576</v>
      </c>
      <c r="D512" s="1" t="s">
        <v>9048</v>
      </c>
      <c r="E512" s="8" t="s">
        <v>8008</v>
      </c>
    </row>
    <row r="513" spans="1:5" x14ac:dyDescent="0.3">
      <c r="A513" s="68">
        <v>512</v>
      </c>
      <c r="B513" s="1" t="s">
        <v>6995</v>
      </c>
      <c r="C513" s="7" t="s">
        <v>8576</v>
      </c>
      <c r="D513" s="1" t="s">
        <v>9049</v>
      </c>
      <c r="E513" s="8" t="s">
        <v>8009</v>
      </c>
    </row>
    <row r="514" spans="1:5" x14ac:dyDescent="0.3">
      <c r="A514" s="68">
        <v>513</v>
      </c>
      <c r="B514" s="1" t="s">
        <v>6996</v>
      </c>
      <c r="C514" s="7" t="s">
        <v>8576</v>
      </c>
      <c r="D514" s="1" t="s">
        <v>9050</v>
      </c>
      <c r="E514" s="8" t="s">
        <v>8010</v>
      </c>
    </row>
    <row r="515" spans="1:5" x14ac:dyDescent="0.3">
      <c r="A515" s="68">
        <v>514</v>
      </c>
      <c r="B515" s="1" t="s">
        <v>6997</v>
      </c>
      <c r="C515" s="7" t="s">
        <v>8576</v>
      </c>
      <c r="D515" s="1" t="s">
        <v>9051</v>
      </c>
      <c r="E515" s="8" t="s">
        <v>8011</v>
      </c>
    </row>
    <row r="516" spans="1:5" x14ac:dyDescent="0.3">
      <c r="A516" s="68">
        <v>515</v>
      </c>
      <c r="B516" s="1" t="s">
        <v>6998</v>
      </c>
      <c r="C516" s="7" t="s">
        <v>8576</v>
      </c>
      <c r="D516" s="1" t="s">
        <v>9052</v>
      </c>
      <c r="E516" s="8" t="s">
        <v>8012</v>
      </c>
    </row>
    <row r="517" spans="1:5" x14ac:dyDescent="0.3">
      <c r="A517" s="68">
        <v>516</v>
      </c>
      <c r="B517" s="1" t="s">
        <v>6999</v>
      </c>
      <c r="C517" s="7" t="s">
        <v>8576</v>
      </c>
      <c r="D517" s="1" t="s">
        <v>9053</v>
      </c>
      <c r="E517" s="8" t="s">
        <v>8013</v>
      </c>
    </row>
    <row r="518" spans="1:5" x14ac:dyDescent="0.3">
      <c r="A518" s="68">
        <v>517</v>
      </c>
      <c r="B518" s="1" t="s">
        <v>7000</v>
      </c>
      <c r="C518" s="7" t="s">
        <v>8576</v>
      </c>
      <c r="D518" s="1" t="s">
        <v>9054</v>
      </c>
      <c r="E518" s="8" t="s">
        <v>8014</v>
      </c>
    </row>
    <row r="519" spans="1:5" x14ac:dyDescent="0.3">
      <c r="A519" s="68">
        <v>518</v>
      </c>
      <c r="B519" s="1" t="s">
        <v>7001</v>
      </c>
      <c r="C519" s="7" t="s">
        <v>8576</v>
      </c>
      <c r="D519" s="1" t="s">
        <v>9055</v>
      </c>
      <c r="E519" s="8" t="s">
        <v>8015</v>
      </c>
    </row>
    <row r="520" spans="1:5" x14ac:dyDescent="0.3">
      <c r="A520" s="68">
        <v>519</v>
      </c>
      <c r="B520" s="1" t="s">
        <v>7002</v>
      </c>
      <c r="C520" s="7" t="s">
        <v>8576</v>
      </c>
      <c r="D520" s="1" t="s">
        <v>9056</v>
      </c>
      <c r="E520" s="8" t="s">
        <v>8016</v>
      </c>
    </row>
    <row r="521" spans="1:5" x14ac:dyDescent="0.3">
      <c r="A521" s="68">
        <v>520</v>
      </c>
      <c r="B521" s="1" t="s">
        <v>7003</v>
      </c>
      <c r="C521" s="7" t="s">
        <v>8576</v>
      </c>
      <c r="D521" s="1" t="s">
        <v>9057</v>
      </c>
      <c r="E521" s="8" t="s">
        <v>8017</v>
      </c>
    </row>
    <row r="522" spans="1:5" x14ac:dyDescent="0.3">
      <c r="A522" s="68">
        <v>521</v>
      </c>
      <c r="B522" s="1" t="s">
        <v>7004</v>
      </c>
      <c r="C522" s="7" t="s">
        <v>8576</v>
      </c>
      <c r="D522" s="1" t="s">
        <v>9058</v>
      </c>
      <c r="E522" s="8" t="s">
        <v>8018</v>
      </c>
    </row>
    <row r="523" spans="1:5" x14ac:dyDescent="0.3">
      <c r="A523" s="68">
        <v>522</v>
      </c>
      <c r="B523" s="1" t="s">
        <v>7005</v>
      </c>
      <c r="C523" s="7" t="s">
        <v>8576</v>
      </c>
      <c r="D523" s="1" t="s">
        <v>9059</v>
      </c>
      <c r="E523" s="8" t="s">
        <v>8019</v>
      </c>
    </row>
    <row r="524" spans="1:5" x14ac:dyDescent="0.3">
      <c r="A524" s="68">
        <v>523</v>
      </c>
      <c r="B524" s="1" t="s">
        <v>7006</v>
      </c>
      <c r="C524" s="7" t="s">
        <v>8576</v>
      </c>
      <c r="D524" s="1" t="s">
        <v>9060</v>
      </c>
      <c r="E524" s="8" t="s">
        <v>8020</v>
      </c>
    </row>
    <row r="525" spans="1:5" x14ac:dyDescent="0.3">
      <c r="A525" s="68">
        <v>524</v>
      </c>
      <c r="B525" s="1" t="s">
        <v>7007</v>
      </c>
      <c r="C525" s="7" t="s">
        <v>8576</v>
      </c>
      <c r="D525" s="1" t="s">
        <v>9061</v>
      </c>
      <c r="E525" s="8" t="s">
        <v>8021</v>
      </c>
    </row>
    <row r="526" spans="1:5" x14ac:dyDescent="0.3">
      <c r="A526" s="68">
        <v>525</v>
      </c>
      <c r="B526" s="1" t="s">
        <v>7008</v>
      </c>
      <c r="C526" s="7" t="s">
        <v>8576</v>
      </c>
      <c r="D526" s="1" t="s">
        <v>9062</v>
      </c>
      <c r="E526" s="8" t="s">
        <v>8022</v>
      </c>
    </row>
    <row r="527" spans="1:5" x14ac:dyDescent="0.3">
      <c r="A527" s="68">
        <v>526</v>
      </c>
      <c r="B527" s="1" t="s">
        <v>7009</v>
      </c>
      <c r="C527" s="7" t="s">
        <v>8576</v>
      </c>
      <c r="D527" s="1" t="s">
        <v>9063</v>
      </c>
      <c r="E527" s="8" t="s">
        <v>8023</v>
      </c>
    </row>
    <row r="528" spans="1:5" x14ac:dyDescent="0.3">
      <c r="A528" s="68">
        <v>527</v>
      </c>
      <c r="B528" s="1" t="s">
        <v>7010</v>
      </c>
      <c r="C528" s="7" t="s">
        <v>8576</v>
      </c>
      <c r="D528" s="1" t="s">
        <v>9064</v>
      </c>
      <c r="E528" s="8" t="s">
        <v>8024</v>
      </c>
    </row>
    <row r="529" spans="1:5" x14ac:dyDescent="0.3">
      <c r="A529" s="68">
        <v>528</v>
      </c>
      <c r="B529" s="1" t="s">
        <v>7011</v>
      </c>
      <c r="C529" s="7" t="s">
        <v>8576</v>
      </c>
      <c r="D529" s="1" t="s">
        <v>9065</v>
      </c>
      <c r="E529" s="8" t="s">
        <v>8025</v>
      </c>
    </row>
    <row r="530" spans="1:5" x14ac:dyDescent="0.3">
      <c r="A530" s="68">
        <v>529</v>
      </c>
      <c r="B530" s="1" t="s">
        <v>7012</v>
      </c>
      <c r="C530" s="7" t="s">
        <v>8576</v>
      </c>
      <c r="D530" s="1" t="s">
        <v>9066</v>
      </c>
      <c r="E530" s="8" t="s">
        <v>8026</v>
      </c>
    </row>
    <row r="531" spans="1:5" x14ac:dyDescent="0.3">
      <c r="A531" s="68">
        <v>530</v>
      </c>
      <c r="B531" s="1" t="s">
        <v>7013</v>
      </c>
      <c r="C531" s="7" t="s">
        <v>8576</v>
      </c>
      <c r="D531" s="1" t="s">
        <v>9067</v>
      </c>
      <c r="E531" s="8" t="s">
        <v>8027</v>
      </c>
    </row>
    <row r="532" spans="1:5" x14ac:dyDescent="0.3">
      <c r="A532" s="68">
        <v>531</v>
      </c>
      <c r="B532" s="1" t="s">
        <v>7014</v>
      </c>
      <c r="C532" s="7" t="s">
        <v>8576</v>
      </c>
      <c r="D532" s="1" t="s">
        <v>9068</v>
      </c>
      <c r="E532" s="8" t="s">
        <v>8028</v>
      </c>
    </row>
    <row r="533" spans="1:5" x14ac:dyDescent="0.3">
      <c r="A533" s="68">
        <v>532</v>
      </c>
      <c r="B533" s="1" t="s">
        <v>7015</v>
      </c>
      <c r="C533" s="7" t="s">
        <v>8577</v>
      </c>
      <c r="D533" s="1" t="s">
        <v>9069</v>
      </c>
      <c r="E533" s="8" t="s">
        <v>8029</v>
      </c>
    </row>
    <row r="534" spans="1:5" x14ac:dyDescent="0.3">
      <c r="A534" s="68">
        <v>533</v>
      </c>
      <c r="B534" s="1" t="s">
        <v>7016</v>
      </c>
      <c r="C534" s="7" t="s">
        <v>8577</v>
      </c>
      <c r="D534" s="1" t="s">
        <v>9070</v>
      </c>
      <c r="E534" s="8" t="s">
        <v>8030</v>
      </c>
    </row>
    <row r="535" spans="1:5" x14ac:dyDescent="0.3">
      <c r="A535" s="68">
        <v>534</v>
      </c>
      <c r="B535" s="1" t="s">
        <v>7017</v>
      </c>
      <c r="C535" s="7" t="s">
        <v>8577</v>
      </c>
      <c r="D535" s="1" t="s">
        <v>9071</v>
      </c>
      <c r="E535" s="8" t="s">
        <v>8031</v>
      </c>
    </row>
    <row r="536" spans="1:5" x14ac:dyDescent="0.3">
      <c r="A536" s="68">
        <v>535</v>
      </c>
      <c r="B536" s="1" t="s">
        <v>7018</v>
      </c>
      <c r="C536" s="7" t="s">
        <v>8575</v>
      </c>
      <c r="D536" s="1" t="s">
        <v>9072</v>
      </c>
      <c r="E536" s="8" t="s">
        <v>8032</v>
      </c>
    </row>
    <row r="537" spans="1:5" x14ac:dyDescent="0.3">
      <c r="A537" s="68">
        <v>536</v>
      </c>
      <c r="B537" s="1" t="s">
        <v>7019</v>
      </c>
      <c r="C537" s="7" t="s">
        <v>8575</v>
      </c>
      <c r="D537" s="1" t="s">
        <v>9073</v>
      </c>
      <c r="E537" s="8" t="s">
        <v>8033</v>
      </c>
    </row>
    <row r="538" spans="1:5" x14ac:dyDescent="0.3">
      <c r="A538" s="68">
        <v>537</v>
      </c>
      <c r="B538" s="1" t="s">
        <v>7020</v>
      </c>
      <c r="C538" s="7" t="s">
        <v>8575</v>
      </c>
      <c r="D538" s="1" t="s">
        <v>9074</v>
      </c>
      <c r="E538" s="8" t="s">
        <v>8034</v>
      </c>
    </row>
    <row r="539" spans="1:5" x14ac:dyDescent="0.3">
      <c r="A539" s="68">
        <v>538</v>
      </c>
      <c r="B539" s="1" t="s">
        <v>7021</v>
      </c>
      <c r="C539" s="7" t="s">
        <v>8574</v>
      </c>
      <c r="D539" s="1" t="s">
        <v>9075</v>
      </c>
      <c r="E539" s="8" t="s">
        <v>8035</v>
      </c>
    </row>
    <row r="540" spans="1:5" x14ac:dyDescent="0.3">
      <c r="A540" s="68">
        <v>539</v>
      </c>
      <c r="B540" s="1" t="s">
        <v>7022</v>
      </c>
      <c r="C540" s="7" t="s">
        <v>8575</v>
      </c>
      <c r="D540" s="1" t="s">
        <v>9076</v>
      </c>
      <c r="E540" s="8" t="s">
        <v>8036</v>
      </c>
    </row>
    <row r="541" spans="1:5" x14ac:dyDescent="0.3">
      <c r="A541" s="68">
        <v>540</v>
      </c>
      <c r="B541" s="1" t="s">
        <v>7023</v>
      </c>
      <c r="C541" s="7" t="s">
        <v>8575</v>
      </c>
      <c r="D541" s="1" t="s">
        <v>9077</v>
      </c>
      <c r="E541" s="8" t="s">
        <v>8037</v>
      </c>
    </row>
    <row r="542" spans="1:5" x14ac:dyDescent="0.3">
      <c r="A542" s="68">
        <v>541</v>
      </c>
      <c r="B542" s="1" t="s">
        <v>7024</v>
      </c>
      <c r="C542" s="7" t="s">
        <v>8575</v>
      </c>
      <c r="D542" s="1" t="s">
        <v>9078</v>
      </c>
      <c r="E542" s="8" t="s">
        <v>8038</v>
      </c>
    </row>
    <row r="543" spans="1:5" x14ac:dyDescent="0.3">
      <c r="A543" s="68">
        <v>542</v>
      </c>
      <c r="B543" s="1" t="s">
        <v>7025</v>
      </c>
      <c r="C543" s="7" t="s">
        <v>8575</v>
      </c>
      <c r="D543" s="1" t="s">
        <v>9079</v>
      </c>
      <c r="E543" s="8" t="s">
        <v>8039</v>
      </c>
    </row>
    <row r="544" spans="1:5" x14ac:dyDescent="0.3">
      <c r="A544" s="68">
        <v>543</v>
      </c>
      <c r="B544" s="1" t="s">
        <v>7026</v>
      </c>
      <c r="C544" s="7" t="s">
        <v>8575</v>
      </c>
      <c r="D544" s="1" t="s">
        <v>9080</v>
      </c>
      <c r="E544" s="8" t="s">
        <v>8040</v>
      </c>
    </row>
    <row r="545" spans="1:5" x14ac:dyDescent="0.3">
      <c r="A545" s="68">
        <v>544</v>
      </c>
      <c r="B545" s="1" t="s">
        <v>7027</v>
      </c>
      <c r="C545" s="7" t="s">
        <v>8575</v>
      </c>
      <c r="D545" s="1" t="s">
        <v>9081</v>
      </c>
      <c r="E545" s="8" t="s">
        <v>8041</v>
      </c>
    </row>
    <row r="546" spans="1:5" x14ac:dyDescent="0.3">
      <c r="A546" s="68">
        <v>545</v>
      </c>
      <c r="B546" s="1" t="s">
        <v>7028</v>
      </c>
      <c r="C546" s="7" t="s">
        <v>8574</v>
      </c>
      <c r="D546" s="1" t="s">
        <v>9082</v>
      </c>
      <c r="E546" s="8" t="s">
        <v>8042</v>
      </c>
    </row>
    <row r="547" spans="1:5" x14ac:dyDescent="0.3">
      <c r="A547" s="68">
        <v>546</v>
      </c>
      <c r="B547" s="1" t="s">
        <v>7029</v>
      </c>
      <c r="C547" s="7" t="s">
        <v>8577</v>
      </c>
      <c r="D547" s="1" t="s">
        <v>9083</v>
      </c>
      <c r="E547" s="8" t="s">
        <v>8043</v>
      </c>
    </row>
    <row r="548" spans="1:5" x14ac:dyDescent="0.3">
      <c r="A548" s="68">
        <v>547</v>
      </c>
      <c r="B548" s="1" t="s">
        <v>7030</v>
      </c>
      <c r="C548" s="7" t="s">
        <v>8575</v>
      </c>
      <c r="D548" s="1" t="s">
        <v>9084</v>
      </c>
      <c r="E548" s="8" t="s">
        <v>8044</v>
      </c>
    </row>
    <row r="549" spans="1:5" x14ac:dyDescent="0.3">
      <c r="A549" s="68">
        <v>548</v>
      </c>
      <c r="B549" s="1" t="s">
        <v>6083</v>
      </c>
      <c r="C549" s="7" t="s">
        <v>8575</v>
      </c>
      <c r="D549" s="1" t="s">
        <v>9085</v>
      </c>
      <c r="E549" s="8" t="s">
        <v>8045</v>
      </c>
    </row>
    <row r="550" spans="1:5" x14ac:dyDescent="0.3">
      <c r="A550" s="68">
        <v>549</v>
      </c>
      <c r="B550" s="1" t="s">
        <v>7031</v>
      </c>
      <c r="C550" s="7" t="s">
        <v>8575</v>
      </c>
      <c r="D550" s="1" t="s">
        <v>9086</v>
      </c>
      <c r="E550" s="8" t="s">
        <v>8046</v>
      </c>
    </row>
    <row r="551" spans="1:5" x14ac:dyDescent="0.3">
      <c r="A551" s="68">
        <v>550</v>
      </c>
      <c r="B551" s="1" t="s">
        <v>7032</v>
      </c>
      <c r="C551" s="7" t="s">
        <v>8574</v>
      </c>
      <c r="D551" s="1" t="s">
        <v>9087</v>
      </c>
      <c r="E551" s="8" t="s">
        <v>8047</v>
      </c>
    </row>
    <row r="552" spans="1:5" x14ac:dyDescent="0.3">
      <c r="A552" s="68">
        <v>551</v>
      </c>
      <c r="B552" s="1" t="s">
        <v>7033</v>
      </c>
      <c r="C552" s="7" t="s">
        <v>8576</v>
      </c>
      <c r="D552" s="1" t="s">
        <v>9088</v>
      </c>
      <c r="E552" s="8" t="s">
        <v>8048</v>
      </c>
    </row>
    <row r="553" spans="1:5" x14ac:dyDescent="0.3">
      <c r="A553" s="68">
        <v>552</v>
      </c>
      <c r="B553" s="1" t="s">
        <v>7034</v>
      </c>
      <c r="C553" s="7" t="s">
        <v>8575</v>
      </c>
      <c r="D553" s="1" t="s">
        <v>9089</v>
      </c>
      <c r="E553" s="8" t="s">
        <v>8049</v>
      </c>
    </row>
    <row r="554" spans="1:5" x14ac:dyDescent="0.3">
      <c r="A554" s="68">
        <v>553</v>
      </c>
      <c r="B554" s="1" t="s">
        <v>7035</v>
      </c>
      <c r="C554" s="7" t="s">
        <v>8575</v>
      </c>
      <c r="D554" s="1" t="s">
        <v>9090</v>
      </c>
      <c r="E554" s="8" t="s">
        <v>8050</v>
      </c>
    </row>
    <row r="555" spans="1:5" x14ac:dyDescent="0.3">
      <c r="A555" s="68">
        <v>554</v>
      </c>
      <c r="B555" s="1" t="s">
        <v>7036</v>
      </c>
      <c r="C555" s="7" t="s">
        <v>8575</v>
      </c>
      <c r="D555" s="1" t="s">
        <v>9091</v>
      </c>
      <c r="E555" s="8" t="s">
        <v>8051</v>
      </c>
    </row>
    <row r="556" spans="1:5" x14ac:dyDescent="0.3">
      <c r="A556" s="68">
        <v>555</v>
      </c>
      <c r="B556" s="1" t="s">
        <v>7037</v>
      </c>
      <c r="C556" s="7" t="s">
        <v>8575</v>
      </c>
      <c r="D556" s="1" t="s">
        <v>9092</v>
      </c>
      <c r="E556" s="8" t="s">
        <v>8052</v>
      </c>
    </row>
    <row r="557" spans="1:5" x14ac:dyDescent="0.3">
      <c r="A557" s="68">
        <v>556</v>
      </c>
      <c r="B557" s="1" t="s">
        <v>7038</v>
      </c>
      <c r="C557" s="7" t="s">
        <v>8575</v>
      </c>
      <c r="D557" s="1" t="s">
        <v>9093</v>
      </c>
      <c r="E557" s="8" t="s">
        <v>8053</v>
      </c>
    </row>
    <row r="558" spans="1:5" x14ac:dyDescent="0.3">
      <c r="A558" s="68">
        <v>557</v>
      </c>
      <c r="B558" s="1" t="s">
        <v>7039</v>
      </c>
      <c r="C558" s="7" t="s">
        <v>8575</v>
      </c>
      <c r="D558" s="1" t="s">
        <v>9094</v>
      </c>
      <c r="E558" s="8" t="s">
        <v>8054</v>
      </c>
    </row>
    <row r="559" spans="1:5" x14ac:dyDescent="0.3">
      <c r="A559" s="68">
        <v>558</v>
      </c>
      <c r="B559" s="1" t="s">
        <v>7040</v>
      </c>
      <c r="C559" s="7" t="s">
        <v>8575</v>
      </c>
      <c r="D559" s="1" t="s">
        <v>9095</v>
      </c>
      <c r="E559" s="8" t="s">
        <v>8055</v>
      </c>
    </row>
    <row r="560" spans="1:5" x14ac:dyDescent="0.3">
      <c r="A560" s="68">
        <v>559</v>
      </c>
      <c r="B560" s="1" t="s">
        <v>7041</v>
      </c>
      <c r="C560" s="7" t="s">
        <v>8576</v>
      </c>
      <c r="D560" s="1" t="s">
        <v>9096</v>
      </c>
      <c r="E560" s="8" t="s">
        <v>8056</v>
      </c>
    </row>
    <row r="561" spans="1:5" x14ac:dyDescent="0.3">
      <c r="A561" s="68">
        <v>560</v>
      </c>
      <c r="B561" s="1" t="s">
        <v>7042</v>
      </c>
      <c r="C561" s="7" t="s">
        <v>8574</v>
      </c>
      <c r="D561" s="1" t="s">
        <v>9097</v>
      </c>
      <c r="E561" s="8" t="s">
        <v>8057</v>
      </c>
    </row>
    <row r="562" spans="1:5" x14ac:dyDescent="0.3">
      <c r="A562" s="68">
        <v>561</v>
      </c>
      <c r="B562" s="1" t="s">
        <v>7043</v>
      </c>
      <c r="C562" s="7" t="s">
        <v>8583</v>
      </c>
      <c r="D562" s="1" t="s">
        <v>9098</v>
      </c>
      <c r="E562" s="8" t="s">
        <v>8058</v>
      </c>
    </row>
    <row r="563" spans="1:5" x14ac:dyDescent="0.3">
      <c r="A563" s="68">
        <v>562</v>
      </c>
      <c r="B563" s="1" t="s">
        <v>7044</v>
      </c>
      <c r="C563" s="7" t="s">
        <v>8577</v>
      </c>
      <c r="D563" s="1" t="s">
        <v>9099</v>
      </c>
      <c r="E563" s="8" t="s">
        <v>8059</v>
      </c>
    </row>
    <row r="564" spans="1:5" x14ac:dyDescent="0.3">
      <c r="A564" s="68">
        <v>563</v>
      </c>
      <c r="B564" s="1" t="s">
        <v>7045</v>
      </c>
      <c r="C564" s="7" t="s">
        <v>8575</v>
      </c>
      <c r="D564" s="1" t="s">
        <v>9100</v>
      </c>
      <c r="E564" s="8" t="s">
        <v>8060</v>
      </c>
    </row>
    <row r="565" spans="1:5" x14ac:dyDescent="0.3">
      <c r="A565" s="68">
        <v>564</v>
      </c>
      <c r="B565" s="1" t="s">
        <v>7046</v>
      </c>
      <c r="C565" s="7" t="s">
        <v>8574</v>
      </c>
      <c r="D565" s="1" t="s">
        <v>9101</v>
      </c>
      <c r="E565" s="8" t="s">
        <v>8061</v>
      </c>
    </row>
    <row r="566" spans="1:5" x14ac:dyDescent="0.3">
      <c r="A566" s="68">
        <v>565</v>
      </c>
      <c r="B566" s="1" t="s">
        <v>7047</v>
      </c>
      <c r="C566" s="7" t="s">
        <v>8577</v>
      </c>
      <c r="D566" s="1" t="s">
        <v>9102</v>
      </c>
      <c r="E566" s="8" t="s">
        <v>8062</v>
      </c>
    </row>
    <row r="567" spans="1:5" x14ac:dyDescent="0.3">
      <c r="A567" s="68">
        <v>566</v>
      </c>
      <c r="B567" s="1" t="s">
        <v>7048</v>
      </c>
      <c r="C567" s="7" t="s">
        <v>8575</v>
      </c>
      <c r="D567" s="1" t="s">
        <v>9103</v>
      </c>
      <c r="E567" s="8" t="s">
        <v>8063</v>
      </c>
    </row>
    <row r="568" spans="1:5" x14ac:dyDescent="0.3">
      <c r="A568" s="68">
        <v>567</v>
      </c>
      <c r="B568" s="1" t="s">
        <v>7049</v>
      </c>
      <c r="C568" s="7" t="s">
        <v>8575</v>
      </c>
      <c r="D568" s="1" t="s">
        <v>9104</v>
      </c>
      <c r="E568" s="8" t="s">
        <v>8064</v>
      </c>
    </row>
    <row r="569" spans="1:5" x14ac:dyDescent="0.3">
      <c r="A569" s="68">
        <v>568</v>
      </c>
      <c r="B569" s="1" t="s">
        <v>7050</v>
      </c>
      <c r="C569" s="7" t="s">
        <v>8583</v>
      </c>
      <c r="D569" s="1" t="s">
        <v>9105</v>
      </c>
      <c r="E569" s="8" t="s">
        <v>8065</v>
      </c>
    </row>
    <row r="570" spans="1:5" x14ac:dyDescent="0.3">
      <c r="A570" s="68">
        <v>569</v>
      </c>
      <c r="B570" s="1" t="s">
        <v>7051</v>
      </c>
      <c r="C570" s="7" t="s">
        <v>8575</v>
      </c>
      <c r="D570" s="1" t="s">
        <v>9106</v>
      </c>
      <c r="E570" s="8" t="s">
        <v>8066</v>
      </c>
    </row>
    <row r="571" spans="1:5" x14ac:dyDescent="0.3">
      <c r="A571" s="68">
        <v>570</v>
      </c>
      <c r="B571" s="1" t="s">
        <v>7052</v>
      </c>
      <c r="C571" s="7" t="s">
        <v>8575</v>
      </c>
      <c r="D571" s="1" t="s">
        <v>9107</v>
      </c>
      <c r="E571" s="8" t="s">
        <v>8067</v>
      </c>
    </row>
    <row r="572" spans="1:5" x14ac:dyDescent="0.3">
      <c r="A572" s="68">
        <v>571</v>
      </c>
      <c r="B572" s="1" t="s">
        <v>7053</v>
      </c>
      <c r="C572" s="7" t="s">
        <v>8581</v>
      </c>
      <c r="D572" s="1" t="s">
        <v>9108</v>
      </c>
      <c r="E572" s="8" t="s">
        <v>8068</v>
      </c>
    </row>
    <row r="573" spans="1:5" x14ac:dyDescent="0.3">
      <c r="A573" s="68">
        <v>572</v>
      </c>
      <c r="B573" s="1" t="s">
        <v>7054</v>
      </c>
      <c r="C573" s="7" t="s">
        <v>8578</v>
      </c>
      <c r="D573" s="1" t="s">
        <v>9109</v>
      </c>
      <c r="E573" s="8" t="s">
        <v>8069</v>
      </c>
    </row>
    <row r="574" spans="1:5" x14ac:dyDescent="0.3">
      <c r="A574" s="68">
        <v>573</v>
      </c>
      <c r="B574" s="1" t="s">
        <v>7055</v>
      </c>
      <c r="C574" s="7" t="s">
        <v>8575</v>
      </c>
      <c r="D574" s="1" t="s">
        <v>9110</v>
      </c>
      <c r="E574" s="8" t="s">
        <v>8070</v>
      </c>
    </row>
    <row r="575" spans="1:5" x14ac:dyDescent="0.3">
      <c r="A575" s="68">
        <v>574</v>
      </c>
      <c r="B575" s="1" t="s">
        <v>7056</v>
      </c>
      <c r="C575" s="7" t="s">
        <v>8575</v>
      </c>
      <c r="D575" s="1" t="s">
        <v>9111</v>
      </c>
      <c r="E575" s="8" t="s">
        <v>8071</v>
      </c>
    </row>
    <row r="576" spans="1:5" x14ac:dyDescent="0.3">
      <c r="A576" s="68">
        <v>575</v>
      </c>
      <c r="B576" s="1" t="s">
        <v>7057</v>
      </c>
      <c r="C576" s="7" t="s">
        <v>8575</v>
      </c>
      <c r="D576" s="1" t="s">
        <v>9112</v>
      </c>
      <c r="E576" s="8" t="s">
        <v>8072</v>
      </c>
    </row>
    <row r="577" spans="1:5" x14ac:dyDescent="0.3">
      <c r="A577" s="68">
        <v>576</v>
      </c>
      <c r="B577" s="1" t="s">
        <v>7058</v>
      </c>
      <c r="C577" s="7" t="s">
        <v>8575</v>
      </c>
      <c r="D577" s="1" t="s">
        <v>9113</v>
      </c>
      <c r="E577" s="8" t="s">
        <v>8073</v>
      </c>
    </row>
    <row r="578" spans="1:5" x14ac:dyDescent="0.3">
      <c r="A578" s="68">
        <v>577</v>
      </c>
      <c r="B578" s="1" t="s">
        <v>7059</v>
      </c>
      <c r="C578" s="7" t="s">
        <v>8574</v>
      </c>
      <c r="D578" s="1" t="s">
        <v>9114</v>
      </c>
      <c r="E578" s="8" t="s">
        <v>8074</v>
      </c>
    </row>
    <row r="579" spans="1:5" x14ac:dyDescent="0.3">
      <c r="A579" s="68">
        <v>578</v>
      </c>
      <c r="B579" s="1" t="s">
        <v>7060</v>
      </c>
      <c r="C579" s="7" t="s">
        <v>8574</v>
      </c>
      <c r="D579" s="1" t="s">
        <v>9115</v>
      </c>
      <c r="E579" s="8" t="s">
        <v>8075</v>
      </c>
    </row>
    <row r="580" spans="1:5" x14ac:dyDescent="0.3">
      <c r="A580" s="68">
        <v>579</v>
      </c>
      <c r="B580" s="1" t="s">
        <v>7061</v>
      </c>
      <c r="C580" s="7" t="s">
        <v>8575</v>
      </c>
      <c r="D580" s="1" t="s">
        <v>9116</v>
      </c>
      <c r="E580" s="8" t="s">
        <v>8076</v>
      </c>
    </row>
    <row r="581" spans="1:5" x14ac:dyDescent="0.3">
      <c r="A581" s="68">
        <v>580</v>
      </c>
      <c r="B581" s="1" t="s">
        <v>7062</v>
      </c>
      <c r="C581" s="7" t="s">
        <v>8574</v>
      </c>
      <c r="D581" s="1" t="s">
        <v>9117</v>
      </c>
      <c r="E581" s="8" t="s">
        <v>8077</v>
      </c>
    </row>
    <row r="582" spans="1:5" x14ac:dyDescent="0.3">
      <c r="A582" s="68">
        <v>581</v>
      </c>
      <c r="B582" s="1" t="s">
        <v>7063</v>
      </c>
      <c r="C582" s="7" t="s">
        <v>8579</v>
      </c>
      <c r="D582" s="1" t="s">
        <v>9118</v>
      </c>
      <c r="E582" s="8" t="s">
        <v>8078</v>
      </c>
    </row>
    <row r="583" spans="1:5" x14ac:dyDescent="0.3">
      <c r="A583" s="68">
        <v>582</v>
      </c>
      <c r="B583" s="1" t="s">
        <v>7064</v>
      </c>
      <c r="C583" s="7" t="s">
        <v>8582</v>
      </c>
      <c r="D583" s="1" t="s">
        <v>9119</v>
      </c>
      <c r="E583" s="8" t="s">
        <v>8079</v>
      </c>
    </row>
    <row r="584" spans="1:5" x14ac:dyDescent="0.3">
      <c r="A584" s="68">
        <v>583</v>
      </c>
      <c r="B584" s="1" t="s">
        <v>7065</v>
      </c>
      <c r="C584" s="7" t="s">
        <v>8575</v>
      </c>
      <c r="D584" s="1" t="s">
        <v>9120</v>
      </c>
      <c r="E584" s="8" t="s">
        <v>8080</v>
      </c>
    </row>
    <row r="585" spans="1:5" x14ac:dyDescent="0.3">
      <c r="A585" s="68">
        <v>584</v>
      </c>
      <c r="B585" s="1" t="s">
        <v>7066</v>
      </c>
      <c r="C585" s="7" t="s">
        <v>8582</v>
      </c>
      <c r="D585" s="1" t="s">
        <v>9121</v>
      </c>
      <c r="E585" s="8" t="s">
        <v>8081</v>
      </c>
    </row>
    <row r="586" spans="1:5" x14ac:dyDescent="0.3">
      <c r="A586" s="68">
        <v>585</v>
      </c>
      <c r="B586" s="1" t="s">
        <v>7067</v>
      </c>
      <c r="C586" s="7" t="s">
        <v>8582</v>
      </c>
      <c r="D586" s="1" t="s">
        <v>9122</v>
      </c>
      <c r="E586" s="8" t="s">
        <v>8082</v>
      </c>
    </row>
    <row r="587" spans="1:5" x14ac:dyDescent="0.3">
      <c r="A587" s="68">
        <v>586</v>
      </c>
      <c r="B587" s="1" t="s">
        <v>7068</v>
      </c>
      <c r="C587" s="7" t="s">
        <v>8576</v>
      </c>
      <c r="D587" s="1" t="s">
        <v>9123</v>
      </c>
      <c r="E587" s="8" t="s">
        <v>8083</v>
      </c>
    </row>
    <row r="588" spans="1:5" x14ac:dyDescent="0.3">
      <c r="A588" s="68">
        <v>587</v>
      </c>
      <c r="B588" s="1" t="s">
        <v>7069</v>
      </c>
      <c r="C588" s="7" t="s">
        <v>8576</v>
      </c>
      <c r="D588" s="1" t="s">
        <v>9124</v>
      </c>
      <c r="E588" s="8" t="s">
        <v>8084</v>
      </c>
    </row>
    <row r="589" spans="1:5" x14ac:dyDescent="0.3">
      <c r="A589" s="68">
        <v>588</v>
      </c>
      <c r="B589" s="1" t="s">
        <v>7070</v>
      </c>
      <c r="C589" s="7" t="s">
        <v>8577</v>
      </c>
      <c r="D589" s="1" t="s">
        <v>9125</v>
      </c>
      <c r="E589" s="8" t="s">
        <v>8085</v>
      </c>
    </row>
    <row r="590" spans="1:5" x14ac:dyDescent="0.3">
      <c r="A590" s="68">
        <v>589</v>
      </c>
      <c r="B590" s="1" t="s">
        <v>7071</v>
      </c>
      <c r="C590" s="7" t="s">
        <v>8577</v>
      </c>
      <c r="D590" s="1" t="s">
        <v>9126</v>
      </c>
      <c r="E590" s="8" t="s">
        <v>8086</v>
      </c>
    </row>
    <row r="591" spans="1:5" x14ac:dyDescent="0.3">
      <c r="A591" s="68">
        <v>590</v>
      </c>
      <c r="B591" s="1" t="s">
        <v>7072</v>
      </c>
      <c r="C591" s="7" t="s">
        <v>8575</v>
      </c>
      <c r="D591" s="1" t="s">
        <v>9127</v>
      </c>
      <c r="E591" s="8" t="s">
        <v>8087</v>
      </c>
    </row>
    <row r="592" spans="1:5" x14ac:dyDescent="0.3">
      <c r="A592" s="68">
        <v>591</v>
      </c>
      <c r="B592" s="1" t="s">
        <v>7073</v>
      </c>
      <c r="C592" s="7" t="s">
        <v>8575</v>
      </c>
      <c r="D592" s="1" t="s">
        <v>9128</v>
      </c>
      <c r="E592" s="8" t="s">
        <v>8088</v>
      </c>
    </row>
    <row r="593" spans="1:5" x14ac:dyDescent="0.3">
      <c r="A593" s="68">
        <v>592</v>
      </c>
      <c r="B593" s="1" t="s">
        <v>7074</v>
      </c>
      <c r="C593" s="7" t="s">
        <v>8575</v>
      </c>
      <c r="D593" s="1" t="s">
        <v>9129</v>
      </c>
      <c r="E593" s="8" t="s">
        <v>8089</v>
      </c>
    </row>
    <row r="594" spans="1:5" x14ac:dyDescent="0.3">
      <c r="A594" s="68">
        <v>593</v>
      </c>
      <c r="B594" s="1" t="s">
        <v>7075</v>
      </c>
      <c r="C594" s="7" t="s">
        <v>8575</v>
      </c>
      <c r="D594" s="1" t="s">
        <v>9130</v>
      </c>
      <c r="E594" s="8" t="s">
        <v>8090</v>
      </c>
    </row>
    <row r="595" spans="1:5" x14ac:dyDescent="0.3">
      <c r="A595" s="68">
        <v>594</v>
      </c>
      <c r="B595" s="1" t="s">
        <v>7076</v>
      </c>
      <c r="C595" s="7" t="s">
        <v>8575</v>
      </c>
      <c r="D595" s="1" t="s">
        <v>9131</v>
      </c>
      <c r="E595" s="8" t="s">
        <v>8091</v>
      </c>
    </row>
    <row r="596" spans="1:5" x14ac:dyDescent="0.3">
      <c r="A596" s="68">
        <v>595</v>
      </c>
      <c r="B596" s="1" t="s">
        <v>7077</v>
      </c>
      <c r="C596" s="7" t="s">
        <v>8575</v>
      </c>
      <c r="D596" s="1" t="s">
        <v>8985</v>
      </c>
      <c r="E596" s="8" t="s">
        <v>8092</v>
      </c>
    </row>
    <row r="597" spans="1:5" x14ac:dyDescent="0.3">
      <c r="A597" s="68">
        <v>596</v>
      </c>
      <c r="B597" s="1" t="s">
        <v>7078</v>
      </c>
      <c r="C597" s="7" t="s">
        <v>8575</v>
      </c>
      <c r="D597" s="1" t="s">
        <v>9132</v>
      </c>
      <c r="E597" s="8" t="s">
        <v>8093</v>
      </c>
    </row>
    <row r="598" spans="1:5" x14ac:dyDescent="0.3">
      <c r="A598" s="68">
        <v>597</v>
      </c>
      <c r="B598" s="1" t="s">
        <v>7079</v>
      </c>
      <c r="C598" s="7" t="s">
        <v>8575</v>
      </c>
      <c r="D598" s="1" t="s">
        <v>9133</v>
      </c>
      <c r="E598" s="8" t="s">
        <v>8094</v>
      </c>
    </row>
    <row r="599" spans="1:5" x14ac:dyDescent="0.3">
      <c r="A599" s="68">
        <v>598</v>
      </c>
      <c r="B599" s="1" t="s">
        <v>7080</v>
      </c>
      <c r="C599" s="7" t="s">
        <v>8576</v>
      </c>
      <c r="D599" s="1" t="s">
        <v>9134</v>
      </c>
      <c r="E599" s="8" t="s">
        <v>8095</v>
      </c>
    </row>
    <row r="600" spans="1:5" x14ac:dyDescent="0.3">
      <c r="A600" s="68">
        <v>599</v>
      </c>
      <c r="B600" s="1" t="s">
        <v>7081</v>
      </c>
      <c r="C600" s="7" t="s">
        <v>8575</v>
      </c>
      <c r="D600" s="1" t="s">
        <v>9135</v>
      </c>
      <c r="E600" s="8" t="s">
        <v>8096</v>
      </c>
    </row>
    <row r="601" spans="1:5" x14ac:dyDescent="0.3">
      <c r="A601" s="68">
        <v>600</v>
      </c>
      <c r="B601" s="1" t="s">
        <v>7082</v>
      </c>
      <c r="C601" s="7" t="s">
        <v>8575</v>
      </c>
      <c r="D601" s="1" t="s">
        <v>9136</v>
      </c>
      <c r="E601" s="8" t="s">
        <v>8097</v>
      </c>
    </row>
    <row r="602" spans="1:5" x14ac:dyDescent="0.3">
      <c r="A602" s="68">
        <v>601</v>
      </c>
      <c r="B602" s="1" t="s">
        <v>7083</v>
      </c>
      <c r="C602" s="7" t="s">
        <v>8575</v>
      </c>
      <c r="D602" s="1" t="s">
        <v>9137</v>
      </c>
      <c r="E602" s="8" t="s">
        <v>8098</v>
      </c>
    </row>
    <row r="603" spans="1:5" x14ac:dyDescent="0.3">
      <c r="A603" s="68">
        <v>602</v>
      </c>
      <c r="B603" s="1" t="s">
        <v>7084</v>
      </c>
      <c r="C603" s="7" t="s">
        <v>8575</v>
      </c>
      <c r="D603" s="1" t="s">
        <v>9138</v>
      </c>
      <c r="E603" s="8" t="s">
        <v>8099</v>
      </c>
    </row>
    <row r="604" spans="1:5" x14ac:dyDescent="0.3">
      <c r="A604" s="68">
        <v>603</v>
      </c>
      <c r="B604" s="1" t="s">
        <v>7085</v>
      </c>
      <c r="C604" s="7" t="s">
        <v>8574</v>
      </c>
      <c r="D604" s="1" t="s">
        <v>9139</v>
      </c>
      <c r="E604" s="8" t="s">
        <v>8100</v>
      </c>
    </row>
    <row r="605" spans="1:5" x14ac:dyDescent="0.3">
      <c r="A605" s="68">
        <v>604</v>
      </c>
      <c r="B605" s="1" t="s">
        <v>7086</v>
      </c>
      <c r="C605" s="7" t="s">
        <v>8577</v>
      </c>
      <c r="D605" s="1" t="s">
        <v>9140</v>
      </c>
      <c r="E605" s="8" t="s">
        <v>8101</v>
      </c>
    </row>
    <row r="606" spans="1:5" x14ac:dyDescent="0.3">
      <c r="A606" s="68">
        <v>605</v>
      </c>
      <c r="B606" s="1" t="s">
        <v>7087</v>
      </c>
      <c r="C606" s="7" t="s">
        <v>8575</v>
      </c>
      <c r="D606" s="1" t="s">
        <v>9141</v>
      </c>
      <c r="E606" s="8" t="s">
        <v>8102</v>
      </c>
    </row>
    <row r="607" spans="1:5" x14ac:dyDescent="0.3">
      <c r="A607" s="68">
        <v>606</v>
      </c>
      <c r="B607" s="1" t="s">
        <v>7088</v>
      </c>
      <c r="C607" s="7" t="s">
        <v>8575</v>
      </c>
      <c r="D607" s="1" t="s">
        <v>9142</v>
      </c>
      <c r="E607" s="8" t="s">
        <v>8103</v>
      </c>
    </row>
    <row r="608" spans="1:5" x14ac:dyDescent="0.3">
      <c r="A608" s="68">
        <v>607</v>
      </c>
      <c r="B608" s="1" t="s">
        <v>7089</v>
      </c>
      <c r="C608" s="7" t="s">
        <v>8575</v>
      </c>
      <c r="D608" s="1" t="s">
        <v>9143</v>
      </c>
      <c r="E608" s="8" t="s">
        <v>8104</v>
      </c>
    </row>
    <row r="609" spans="1:5" x14ac:dyDescent="0.3">
      <c r="A609" s="68">
        <v>608</v>
      </c>
      <c r="B609" s="1" t="s">
        <v>7090</v>
      </c>
      <c r="C609" s="7" t="s">
        <v>8575</v>
      </c>
      <c r="D609" s="1" t="s">
        <v>9144</v>
      </c>
      <c r="E609" s="8" t="s">
        <v>8105</v>
      </c>
    </row>
    <row r="610" spans="1:5" x14ac:dyDescent="0.3">
      <c r="A610" s="68">
        <v>609</v>
      </c>
      <c r="B610" s="1" t="s">
        <v>7091</v>
      </c>
      <c r="C610" s="7" t="s">
        <v>8575</v>
      </c>
      <c r="D610" s="1" t="s">
        <v>9145</v>
      </c>
      <c r="E610" s="8" t="s">
        <v>8106</v>
      </c>
    </row>
    <row r="611" spans="1:5" x14ac:dyDescent="0.3">
      <c r="A611" s="68">
        <v>610</v>
      </c>
      <c r="B611" s="1" t="s">
        <v>3382</v>
      </c>
      <c r="C611" s="7" t="s">
        <v>8575</v>
      </c>
      <c r="D611" s="1" t="s">
        <v>9146</v>
      </c>
      <c r="E611" s="8" t="s">
        <v>8107</v>
      </c>
    </row>
    <row r="612" spans="1:5" x14ac:dyDescent="0.3">
      <c r="A612" s="68">
        <v>611</v>
      </c>
      <c r="B612" s="1" t="s">
        <v>7092</v>
      </c>
      <c r="C612" s="7" t="s">
        <v>8575</v>
      </c>
      <c r="D612" s="1" t="s">
        <v>9147</v>
      </c>
      <c r="E612" s="8" t="s">
        <v>8108</v>
      </c>
    </row>
    <row r="613" spans="1:5" x14ac:dyDescent="0.3">
      <c r="A613" s="68">
        <v>612</v>
      </c>
      <c r="B613" s="1" t="s">
        <v>7093</v>
      </c>
      <c r="C613" s="7" t="s">
        <v>8575</v>
      </c>
      <c r="D613" s="1" t="s">
        <v>9148</v>
      </c>
      <c r="E613" s="8" t="s">
        <v>8109</v>
      </c>
    </row>
    <row r="614" spans="1:5" x14ac:dyDescent="0.3">
      <c r="A614" s="68">
        <v>613</v>
      </c>
      <c r="B614" s="1" t="s">
        <v>3381</v>
      </c>
      <c r="C614" s="7" t="s">
        <v>8575</v>
      </c>
      <c r="D614" s="1" t="s">
        <v>9149</v>
      </c>
      <c r="E614" s="8" t="s">
        <v>8110</v>
      </c>
    </row>
    <row r="615" spans="1:5" x14ac:dyDescent="0.3">
      <c r="A615" s="68">
        <v>614</v>
      </c>
      <c r="B615" s="1" t="s">
        <v>7094</v>
      </c>
      <c r="C615" s="7" t="s">
        <v>8575</v>
      </c>
      <c r="D615" s="1" t="s">
        <v>9150</v>
      </c>
      <c r="E615" s="8" t="s">
        <v>8111</v>
      </c>
    </row>
    <row r="616" spans="1:5" x14ac:dyDescent="0.3">
      <c r="A616" s="68">
        <v>615</v>
      </c>
      <c r="B616" s="1" t="s">
        <v>7095</v>
      </c>
      <c r="C616" s="7" t="s">
        <v>8575</v>
      </c>
      <c r="D616" s="1" t="s">
        <v>9151</v>
      </c>
      <c r="E616" s="8" t="s">
        <v>8112</v>
      </c>
    </row>
    <row r="617" spans="1:5" x14ac:dyDescent="0.3">
      <c r="A617" s="68">
        <v>616</v>
      </c>
      <c r="B617" s="1" t="s">
        <v>7096</v>
      </c>
      <c r="C617" s="7" t="s">
        <v>8575</v>
      </c>
      <c r="D617" s="1" t="s">
        <v>9152</v>
      </c>
      <c r="E617" s="8" t="s">
        <v>8113</v>
      </c>
    </row>
    <row r="618" spans="1:5" x14ac:dyDescent="0.3">
      <c r="A618" s="68">
        <v>617</v>
      </c>
      <c r="B618" s="1" t="s">
        <v>7097</v>
      </c>
      <c r="C618" s="7" t="s">
        <v>8575</v>
      </c>
      <c r="D618" s="1" t="s">
        <v>9153</v>
      </c>
      <c r="E618" s="8" t="s">
        <v>8114</v>
      </c>
    </row>
    <row r="619" spans="1:5" x14ac:dyDescent="0.3">
      <c r="A619" s="68">
        <v>618</v>
      </c>
      <c r="B619" s="1" t="s">
        <v>7098</v>
      </c>
      <c r="C619" s="7" t="s">
        <v>8575</v>
      </c>
      <c r="D619" s="1" t="s">
        <v>9154</v>
      </c>
      <c r="E619" s="8" t="s">
        <v>8115</v>
      </c>
    </row>
    <row r="620" spans="1:5" x14ac:dyDescent="0.3">
      <c r="A620" s="68">
        <v>619</v>
      </c>
      <c r="B620" s="1" t="s">
        <v>7099</v>
      </c>
      <c r="C620" s="7" t="s">
        <v>8575</v>
      </c>
      <c r="D620" s="1" t="s">
        <v>9155</v>
      </c>
      <c r="E620" s="8" t="s">
        <v>8116</v>
      </c>
    </row>
    <row r="621" spans="1:5" x14ac:dyDescent="0.3">
      <c r="A621" s="68">
        <v>620</v>
      </c>
      <c r="B621" s="1" t="s">
        <v>7100</v>
      </c>
      <c r="C621" s="7" t="s">
        <v>8575</v>
      </c>
      <c r="D621" s="1" t="s">
        <v>9156</v>
      </c>
      <c r="E621" s="8" t="s">
        <v>8117</v>
      </c>
    </row>
    <row r="622" spans="1:5" x14ac:dyDescent="0.3">
      <c r="A622" s="68">
        <v>621</v>
      </c>
      <c r="B622" s="1" t="s">
        <v>7101</v>
      </c>
      <c r="C622" s="7" t="s">
        <v>8575</v>
      </c>
      <c r="D622" s="1" t="s">
        <v>9157</v>
      </c>
      <c r="E622" s="8" t="s">
        <v>8118</v>
      </c>
    </row>
    <row r="623" spans="1:5" x14ac:dyDescent="0.3">
      <c r="A623" s="68">
        <v>622</v>
      </c>
      <c r="B623" s="1" t="s">
        <v>7102</v>
      </c>
      <c r="C623" s="7" t="s">
        <v>8575</v>
      </c>
      <c r="D623" s="1" t="s">
        <v>9158</v>
      </c>
      <c r="E623" s="8" t="s">
        <v>8119</v>
      </c>
    </row>
    <row r="624" spans="1:5" x14ac:dyDescent="0.3">
      <c r="A624" s="68">
        <v>623</v>
      </c>
      <c r="B624" s="1" t="s">
        <v>7103</v>
      </c>
      <c r="C624" s="7" t="s">
        <v>8574</v>
      </c>
      <c r="D624" s="1" t="s">
        <v>9159</v>
      </c>
      <c r="E624" s="8" t="s">
        <v>8120</v>
      </c>
    </row>
    <row r="625" spans="1:5" x14ac:dyDescent="0.3">
      <c r="A625" s="68">
        <v>624</v>
      </c>
      <c r="B625" s="1" t="s">
        <v>7104</v>
      </c>
      <c r="C625" s="7" t="s">
        <v>8575</v>
      </c>
      <c r="D625" s="1" t="s">
        <v>9160</v>
      </c>
      <c r="E625" s="8" t="s">
        <v>8121</v>
      </c>
    </row>
    <row r="626" spans="1:5" x14ac:dyDescent="0.3">
      <c r="A626" s="68">
        <v>625</v>
      </c>
      <c r="B626" s="1" t="s">
        <v>7105</v>
      </c>
      <c r="C626" s="7" t="s">
        <v>8575</v>
      </c>
      <c r="D626" s="1" t="s">
        <v>9161</v>
      </c>
      <c r="E626" s="8" t="s">
        <v>8122</v>
      </c>
    </row>
    <row r="627" spans="1:5" x14ac:dyDescent="0.3">
      <c r="A627" s="68">
        <v>626</v>
      </c>
      <c r="B627" s="1" t="s">
        <v>7106</v>
      </c>
      <c r="C627" s="7" t="s">
        <v>8576</v>
      </c>
      <c r="D627" s="1" t="s">
        <v>9162</v>
      </c>
      <c r="E627" s="8" t="s">
        <v>8123</v>
      </c>
    </row>
    <row r="628" spans="1:5" x14ac:dyDescent="0.3">
      <c r="A628" s="68">
        <v>627</v>
      </c>
      <c r="B628" s="1" t="s">
        <v>7107</v>
      </c>
      <c r="C628" s="7" t="s">
        <v>8575</v>
      </c>
      <c r="D628" s="1" t="s">
        <v>9163</v>
      </c>
      <c r="E628" s="8" t="s">
        <v>8124</v>
      </c>
    </row>
    <row r="629" spans="1:5" x14ac:dyDescent="0.3">
      <c r="A629" s="68">
        <v>628</v>
      </c>
      <c r="B629" s="1" t="s">
        <v>7108</v>
      </c>
      <c r="C629" s="7" t="s">
        <v>8574</v>
      </c>
      <c r="D629" s="1" t="s">
        <v>9164</v>
      </c>
      <c r="E629" s="8" t="s">
        <v>8125</v>
      </c>
    </row>
    <row r="630" spans="1:5" x14ac:dyDescent="0.3">
      <c r="A630" s="68">
        <v>629</v>
      </c>
      <c r="B630" s="1" t="s">
        <v>7109</v>
      </c>
      <c r="C630" s="7" t="s">
        <v>8575</v>
      </c>
      <c r="D630" s="1" t="s">
        <v>9165</v>
      </c>
      <c r="E630" s="8" t="s">
        <v>8126</v>
      </c>
    </row>
    <row r="631" spans="1:5" x14ac:dyDescent="0.3">
      <c r="A631" s="68">
        <v>630</v>
      </c>
      <c r="B631" s="1" t="s">
        <v>7110</v>
      </c>
      <c r="C631" s="7" t="s">
        <v>8575</v>
      </c>
      <c r="D631" s="1" t="s">
        <v>9166</v>
      </c>
      <c r="E631" s="8" t="s">
        <v>8127</v>
      </c>
    </row>
    <row r="632" spans="1:5" x14ac:dyDescent="0.3">
      <c r="A632" s="68">
        <v>631</v>
      </c>
      <c r="B632" s="1" t="s">
        <v>7111</v>
      </c>
      <c r="C632" s="7" t="s">
        <v>8575</v>
      </c>
      <c r="D632" s="1" t="s">
        <v>9167</v>
      </c>
      <c r="E632" s="8" t="s">
        <v>8128</v>
      </c>
    </row>
    <row r="633" spans="1:5" x14ac:dyDescent="0.3">
      <c r="A633" s="68">
        <v>632</v>
      </c>
      <c r="B633" s="1" t="s">
        <v>7112</v>
      </c>
      <c r="C633" s="7" t="s">
        <v>8575</v>
      </c>
      <c r="D633" s="1" t="s">
        <v>9168</v>
      </c>
      <c r="E633" s="8" t="s">
        <v>8129</v>
      </c>
    </row>
    <row r="634" spans="1:5" x14ac:dyDescent="0.3">
      <c r="A634" s="68">
        <v>633</v>
      </c>
      <c r="B634" s="1" t="s">
        <v>7113</v>
      </c>
      <c r="C634" s="7" t="s">
        <v>8574</v>
      </c>
      <c r="D634" s="1" t="s">
        <v>9169</v>
      </c>
      <c r="E634" s="8" t="s">
        <v>8130</v>
      </c>
    </row>
    <row r="635" spans="1:5" x14ac:dyDescent="0.3">
      <c r="A635" s="68">
        <v>634</v>
      </c>
      <c r="B635" s="1" t="s">
        <v>7114</v>
      </c>
      <c r="C635" s="7" t="s">
        <v>8574</v>
      </c>
      <c r="D635" s="1" t="s">
        <v>9170</v>
      </c>
      <c r="E635" s="8" t="s">
        <v>8131</v>
      </c>
    </row>
    <row r="636" spans="1:5" x14ac:dyDescent="0.3">
      <c r="A636" s="68">
        <v>635</v>
      </c>
      <c r="B636" s="1" t="s">
        <v>7115</v>
      </c>
      <c r="C636" s="7" t="s">
        <v>8575</v>
      </c>
      <c r="D636" s="1" t="s">
        <v>9171</v>
      </c>
      <c r="E636" s="8" t="s">
        <v>8132</v>
      </c>
    </row>
    <row r="637" spans="1:5" x14ac:dyDescent="0.3">
      <c r="A637" s="68">
        <v>636</v>
      </c>
      <c r="B637" s="1" t="s">
        <v>7116</v>
      </c>
      <c r="C637" s="7" t="s">
        <v>8583</v>
      </c>
      <c r="D637" s="1" t="s">
        <v>9172</v>
      </c>
      <c r="E637" s="8" t="s">
        <v>8133</v>
      </c>
    </row>
    <row r="638" spans="1:5" x14ac:dyDescent="0.3">
      <c r="A638" s="68">
        <v>637</v>
      </c>
      <c r="B638" s="1" t="s">
        <v>7117</v>
      </c>
      <c r="C638" s="7" t="s">
        <v>8575</v>
      </c>
      <c r="D638" s="1" t="s">
        <v>9173</v>
      </c>
      <c r="E638" s="8" t="s">
        <v>8134</v>
      </c>
    </row>
    <row r="639" spans="1:5" x14ac:dyDescent="0.3">
      <c r="A639" s="68">
        <v>638</v>
      </c>
      <c r="B639" s="1" t="s">
        <v>7118</v>
      </c>
      <c r="C639" s="7" t="s">
        <v>8575</v>
      </c>
      <c r="D639" s="1" t="s">
        <v>9174</v>
      </c>
      <c r="E639" s="8" t="s">
        <v>8135</v>
      </c>
    </row>
    <row r="640" spans="1:5" x14ac:dyDescent="0.3">
      <c r="A640" s="68">
        <v>639</v>
      </c>
      <c r="B640" s="1" t="s">
        <v>7119</v>
      </c>
      <c r="C640" s="7" t="s">
        <v>8574</v>
      </c>
      <c r="D640" s="1" t="s">
        <v>9175</v>
      </c>
      <c r="E640" s="8" t="s">
        <v>8136</v>
      </c>
    </row>
    <row r="641" spans="1:5" x14ac:dyDescent="0.3">
      <c r="A641" s="68">
        <v>640</v>
      </c>
      <c r="B641" s="1" t="s">
        <v>7120</v>
      </c>
      <c r="C641" s="7" t="s">
        <v>8576</v>
      </c>
      <c r="D641" s="1" t="s">
        <v>9176</v>
      </c>
      <c r="E641" s="8" t="s">
        <v>8137</v>
      </c>
    </row>
    <row r="642" spans="1:5" x14ac:dyDescent="0.3">
      <c r="A642" s="68">
        <v>641</v>
      </c>
      <c r="B642" s="1" t="s">
        <v>7121</v>
      </c>
      <c r="C642" s="7" t="s">
        <v>8575</v>
      </c>
      <c r="D642" s="1" t="s">
        <v>9177</v>
      </c>
      <c r="E642" s="8" t="s">
        <v>8138</v>
      </c>
    </row>
    <row r="643" spans="1:5" x14ac:dyDescent="0.3">
      <c r="A643" s="68">
        <v>642</v>
      </c>
      <c r="B643" s="1" t="s">
        <v>7122</v>
      </c>
      <c r="C643" s="7" t="s">
        <v>8576</v>
      </c>
      <c r="D643" s="1" t="s">
        <v>9178</v>
      </c>
      <c r="E643" s="8" t="s">
        <v>8139</v>
      </c>
    </row>
    <row r="644" spans="1:5" x14ac:dyDescent="0.3">
      <c r="A644" s="68">
        <v>643</v>
      </c>
      <c r="B644" s="1" t="s">
        <v>7123</v>
      </c>
      <c r="C644" s="7" t="s">
        <v>8576</v>
      </c>
      <c r="D644" s="1" t="s">
        <v>9179</v>
      </c>
      <c r="E644" s="8" t="s">
        <v>8140</v>
      </c>
    </row>
    <row r="645" spans="1:5" x14ac:dyDescent="0.3">
      <c r="A645" s="68">
        <v>644</v>
      </c>
      <c r="B645" s="1" t="s">
        <v>7124</v>
      </c>
      <c r="C645" s="7" t="s">
        <v>8576</v>
      </c>
      <c r="D645" s="1" t="s">
        <v>9180</v>
      </c>
      <c r="E645" s="8" t="s">
        <v>8141</v>
      </c>
    </row>
    <row r="646" spans="1:5" x14ac:dyDescent="0.3">
      <c r="A646" s="68">
        <v>645</v>
      </c>
      <c r="B646" s="1" t="s">
        <v>7125</v>
      </c>
      <c r="C646" s="7" t="s">
        <v>8576</v>
      </c>
      <c r="D646" s="1" t="s">
        <v>9181</v>
      </c>
      <c r="E646" s="8" t="s">
        <v>8142</v>
      </c>
    </row>
    <row r="647" spans="1:5" x14ac:dyDescent="0.3">
      <c r="A647" s="68">
        <v>646</v>
      </c>
      <c r="B647" s="1" t="s">
        <v>7126</v>
      </c>
      <c r="C647" s="7" t="s">
        <v>8577</v>
      </c>
      <c r="D647" s="1" t="s">
        <v>9182</v>
      </c>
      <c r="E647" s="8" t="s">
        <v>8143</v>
      </c>
    </row>
    <row r="648" spans="1:5" x14ac:dyDescent="0.3">
      <c r="A648" s="68">
        <v>647</v>
      </c>
      <c r="B648" s="1" t="s">
        <v>7127</v>
      </c>
      <c r="C648" s="7" t="s">
        <v>8577</v>
      </c>
      <c r="D648" s="1" t="s">
        <v>9183</v>
      </c>
      <c r="E648" s="8" t="s">
        <v>8144</v>
      </c>
    </row>
    <row r="649" spans="1:5" x14ac:dyDescent="0.3">
      <c r="A649" s="68">
        <v>648</v>
      </c>
      <c r="B649" s="1" t="s">
        <v>7128</v>
      </c>
      <c r="C649" s="7" t="s">
        <v>8575</v>
      </c>
      <c r="D649" s="1" t="s">
        <v>9184</v>
      </c>
      <c r="E649" s="8" t="s">
        <v>8145</v>
      </c>
    </row>
    <row r="650" spans="1:5" x14ac:dyDescent="0.3">
      <c r="A650" s="68">
        <v>649</v>
      </c>
      <c r="B650" s="1" t="s">
        <v>7129</v>
      </c>
      <c r="C650" s="7" t="s">
        <v>8574</v>
      </c>
      <c r="D650" s="1" t="s">
        <v>9185</v>
      </c>
      <c r="E650" s="8" t="s">
        <v>8146</v>
      </c>
    </row>
    <row r="651" spans="1:5" x14ac:dyDescent="0.3">
      <c r="A651" s="68">
        <v>650</v>
      </c>
      <c r="B651" s="1" t="s">
        <v>7130</v>
      </c>
      <c r="C651" s="7" t="s">
        <v>8574</v>
      </c>
      <c r="D651" s="1" t="s">
        <v>9186</v>
      </c>
      <c r="E651" s="8" t="s">
        <v>8147</v>
      </c>
    </row>
    <row r="652" spans="1:5" x14ac:dyDescent="0.3">
      <c r="A652" s="68">
        <v>651</v>
      </c>
      <c r="B652" s="1" t="s">
        <v>7131</v>
      </c>
      <c r="C652" s="7" t="s">
        <v>8577</v>
      </c>
      <c r="D652" s="1" t="s">
        <v>8985</v>
      </c>
      <c r="E652" s="8" t="s">
        <v>8148</v>
      </c>
    </row>
    <row r="653" spans="1:5" x14ac:dyDescent="0.3">
      <c r="A653" s="68">
        <v>652</v>
      </c>
      <c r="B653" s="1" t="s">
        <v>7132</v>
      </c>
      <c r="C653" s="7" t="s">
        <v>8575</v>
      </c>
      <c r="D653" s="1" t="s">
        <v>9187</v>
      </c>
      <c r="E653" s="8" t="s">
        <v>8149</v>
      </c>
    </row>
    <row r="654" spans="1:5" x14ac:dyDescent="0.3">
      <c r="A654" s="68">
        <v>653</v>
      </c>
      <c r="B654" s="1" t="s">
        <v>7133</v>
      </c>
      <c r="C654" s="7" t="s">
        <v>8575</v>
      </c>
      <c r="D654" s="1" t="s">
        <v>9188</v>
      </c>
      <c r="E654" s="8" t="s">
        <v>8150</v>
      </c>
    </row>
    <row r="655" spans="1:5" x14ac:dyDescent="0.3">
      <c r="A655" s="68">
        <v>654</v>
      </c>
      <c r="B655" s="1" t="s">
        <v>7134</v>
      </c>
      <c r="C655" s="7" t="s">
        <v>8575</v>
      </c>
      <c r="D655" s="1" t="s">
        <v>9189</v>
      </c>
      <c r="E655" s="8" t="s">
        <v>8151</v>
      </c>
    </row>
    <row r="656" spans="1:5" x14ac:dyDescent="0.3">
      <c r="A656" s="68">
        <v>655</v>
      </c>
      <c r="B656" s="1" t="s">
        <v>7135</v>
      </c>
      <c r="C656" s="7" t="s">
        <v>8581</v>
      </c>
      <c r="D656" s="1" t="s">
        <v>9190</v>
      </c>
      <c r="E656" s="8" t="s">
        <v>8152</v>
      </c>
    </row>
    <row r="657" spans="1:5" x14ac:dyDescent="0.3">
      <c r="A657" s="68">
        <v>656</v>
      </c>
      <c r="B657" s="1" t="s">
        <v>7136</v>
      </c>
      <c r="C657" s="7" t="s">
        <v>8578</v>
      </c>
      <c r="D657" s="1" t="s">
        <v>9191</v>
      </c>
      <c r="E657" s="8" t="s">
        <v>8153</v>
      </c>
    </row>
    <row r="658" spans="1:5" x14ac:dyDescent="0.3">
      <c r="A658" s="68">
        <v>657</v>
      </c>
      <c r="B658" s="1" t="s">
        <v>7137</v>
      </c>
      <c r="C658" s="7" t="s">
        <v>8575</v>
      </c>
      <c r="D658" s="1" t="s">
        <v>9192</v>
      </c>
      <c r="E658" s="8" t="s">
        <v>8154</v>
      </c>
    </row>
    <row r="659" spans="1:5" x14ac:dyDescent="0.3">
      <c r="A659" s="68">
        <v>658</v>
      </c>
      <c r="B659" s="1" t="s">
        <v>7138</v>
      </c>
      <c r="C659" s="7" t="s">
        <v>8577</v>
      </c>
      <c r="D659" s="1" t="s">
        <v>9193</v>
      </c>
      <c r="E659" s="8" t="s">
        <v>8155</v>
      </c>
    </row>
    <row r="660" spans="1:5" x14ac:dyDescent="0.3">
      <c r="A660" s="68">
        <v>659</v>
      </c>
      <c r="B660" s="1" t="s">
        <v>7139</v>
      </c>
      <c r="C660" s="7" t="s">
        <v>8581</v>
      </c>
      <c r="D660" s="1" t="s">
        <v>9194</v>
      </c>
      <c r="E660" s="8" t="s">
        <v>8156</v>
      </c>
    </row>
    <row r="661" spans="1:5" x14ac:dyDescent="0.3">
      <c r="A661" s="68">
        <v>660</v>
      </c>
      <c r="B661" s="1" t="s">
        <v>7140</v>
      </c>
      <c r="C661" s="7" t="s">
        <v>8582</v>
      </c>
      <c r="D661" s="1" t="s">
        <v>9195</v>
      </c>
      <c r="E661" s="8" t="s">
        <v>8157</v>
      </c>
    </row>
    <row r="662" spans="1:5" x14ac:dyDescent="0.3">
      <c r="A662" s="68">
        <v>661</v>
      </c>
      <c r="B662" s="1" t="s">
        <v>7141</v>
      </c>
      <c r="C662" s="7" t="s">
        <v>8576</v>
      </c>
      <c r="D662" s="1" t="s">
        <v>9196</v>
      </c>
      <c r="E662" s="8" t="s">
        <v>8158</v>
      </c>
    </row>
    <row r="663" spans="1:5" x14ac:dyDescent="0.3">
      <c r="A663" s="68">
        <v>662</v>
      </c>
      <c r="B663" s="1" t="s">
        <v>7142</v>
      </c>
      <c r="C663" s="7" t="s">
        <v>8582</v>
      </c>
      <c r="D663" s="1" t="s">
        <v>9197</v>
      </c>
      <c r="E663" s="8" t="s">
        <v>8159</v>
      </c>
    </row>
    <row r="664" spans="1:5" x14ac:dyDescent="0.3">
      <c r="A664" s="68">
        <v>663</v>
      </c>
      <c r="B664" s="1" t="s">
        <v>7143</v>
      </c>
      <c r="C664" s="7" t="s">
        <v>8578</v>
      </c>
      <c r="D664" s="1" t="s">
        <v>9198</v>
      </c>
      <c r="E664" s="8" t="s">
        <v>8160</v>
      </c>
    </row>
    <row r="665" spans="1:5" x14ac:dyDescent="0.3">
      <c r="A665" s="68">
        <v>664</v>
      </c>
      <c r="B665" s="1" t="s">
        <v>7144</v>
      </c>
      <c r="C665" s="7" t="s">
        <v>8581</v>
      </c>
      <c r="D665" s="1" t="s">
        <v>9199</v>
      </c>
      <c r="E665" s="8" t="s">
        <v>8161</v>
      </c>
    </row>
    <row r="666" spans="1:5" x14ac:dyDescent="0.3">
      <c r="A666" s="68">
        <v>665</v>
      </c>
      <c r="B666" s="1" t="s">
        <v>7145</v>
      </c>
      <c r="C666" s="7" t="s">
        <v>8575</v>
      </c>
      <c r="D666" s="1" t="s">
        <v>9200</v>
      </c>
      <c r="E666" s="8" t="s">
        <v>8162</v>
      </c>
    </row>
    <row r="667" spans="1:5" x14ac:dyDescent="0.3">
      <c r="A667" s="68">
        <v>666</v>
      </c>
      <c r="B667" s="1" t="s">
        <v>7146</v>
      </c>
      <c r="C667" s="7" t="s">
        <v>8577</v>
      </c>
      <c r="D667" s="1" t="s">
        <v>9201</v>
      </c>
      <c r="E667" s="8" t="s">
        <v>8163</v>
      </c>
    </row>
    <row r="668" spans="1:5" x14ac:dyDescent="0.3">
      <c r="A668" s="68">
        <v>667</v>
      </c>
      <c r="B668" s="1" t="s">
        <v>7147</v>
      </c>
      <c r="C668" s="7" t="s">
        <v>8577</v>
      </c>
      <c r="D668" s="1" t="s">
        <v>9202</v>
      </c>
      <c r="E668" s="8" t="s">
        <v>8164</v>
      </c>
    </row>
    <row r="669" spans="1:5" x14ac:dyDescent="0.3">
      <c r="A669" s="68">
        <v>668</v>
      </c>
      <c r="B669" s="1" t="s">
        <v>7148</v>
      </c>
      <c r="C669" s="7" t="s">
        <v>8577</v>
      </c>
      <c r="D669" s="1" t="s">
        <v>9203</v>
      </c>
      <c r="E669" s="8" t="s">
        <v>8165</v>
      </c>
    </row>
    <row r="670" spans="1:5" x14ac:dyDescent="0.3">
      <c r="A670" s="68">
        <v>669</v>
      </c>
      <c r="B670" s="1" t="s">
        <v>7149</v>
      </c>
      <c r="C670" s="7" t="s">
        <v>8575</v>
      </c>
      <c r="D670" s="1" t="s">
        <v>9204</v>
      </c>
      <c r="E670" s="8" t="s">
        <v>8166</v>
      </c>
    </row>
    <row r="671" spans="1:5" x14ac:dyDescent="0.3">
      <c r="A671" s="68">
        <v>670</v>
      </c>
      <c r="B671" s="1" t="s">
        <v>7150</v>
      </c>
      <c r="C671" s="7" t="s">
        <v>8575</v>
      </c>
      <c r="D671" s="1" t="s">
        <v>9205</v>
      </c>
      <c r="E671" s="8" t="s">
        <v>8167</v>
      </c>
    </row>
    <row r="672" spans="1:5" x14ac:dyDescent="0.3">
      <c r="A672" s="68">
        <v>671</v>
      </c>
      <c r="B672" s="1" t="s">
        <v>7151</v>
      </c>
      <c r="C672" s="7" t="s">
        <v>8575</v>
      </c>
      <c r="D672" s="1" t="s">
        <v>9206</v>
      </c>
      <c r="E672" s="8" t="s">
        <v>8168</v>
      </c>
    </row>
    <row r="673" spans="1:5" x14ac:dyDescent="0.3">
      <c r="A673" s="68">
        <v>672</v>
      </c>
      <c r="B673" s="1" t="s">
        <v>7152</v>
      </c>
      <c r="C673" s="7" t="s">
        <v>8575</v>
      </c>
      <c r="D673" s="1" t="s">
        <v>9207</v>
      </c>
      <c r="E673" s="8" t="s">
        <v>8169</v>
      </c>
    </row>
    <row r="674" spans="1:5" x14ac:dyDescent="0.3">
      <c r="A674" s="68">
        <v>673</v>
      </c>
      <c r="B674" s="1" t="s">
        <v>7153</v>
      </c>
      <c r="C674" s="7" t="s">
        <v>8575</v>
      </c>
      <c r="D674" s="1" t="s">
        <v>9208</v>
      </c>
      <c r="E674" s="8" t="s">
        <v>8170</v>
      </c>
    </row>
    <row r="675" spans="1:5" x14ac:dyDescent="0.3">
      <c r="A675" s="68">
        <v>674</v>
      </c>
      <c r="B675" s="1" t="s">
        <v>7154</v>
      </c>
      <c r="C675" s="7" t="s">
        <v>8575</v>
      </c>
      <c r="D675" s="1" t="s">
        <v>9209</v>
      </c>
      <c r="E675" s="8" t="s">
        <v>8171</v>
      </c>
    </row>
    <row r="676" spans="1:5" x14ac:dyDescent="0.3">
      <c r="A676" s="68">
        <v>675</v>
      </c>
      <c r="B676" s="1" t="s">
        <v>7155</v>
      </c>
      <c r="C676" s="7" t="s">
        <v>8575</v>
      </c>
      <c r="D676" s="1" t="s">
        <v>9210</v>
      </c>
      <c r="E676" s="8" t="s">
        <v>8172</v>
      </c>
    </row>
    <row r="677" spans="1:5" x14ac:dyDescent="0.3">
      <c r="A677" s="68">
        <v>676</v>
      </c>
      <c r="B677" s="1" t="s">
        <v>7156</v>
      </c>
      <c r="C677" s="7" t="s">
        <v>8575</v>
      </c>
      <c r="D677" s="1" t="s">
        <v>9211</v>
      </c>
      <c r="E677" s="8" t="s">
        <v>8173</v>
      </c>
    </row>
    <row r="678" spans="1:5" x14ac:dyDescent="0.3">
      <c r="A678" s="68">
        <v>677</v>
      </c>
      <c r="B678" s="1" t="s">
        <v>7157</v>
      </c>
      <c r="C678" s="7" t="s">
        <v>8575</v>
      </c>
      <c r="D678" s="1" t="s">
        <v>9212</v>
      </c>
      <c r="E678" s="8" t="s">
        <v>8174</v>
      </c>
    </row>
    <row r="679" spans="1:5" x14ac:dyDescent="0.3">
      <c r="A679" s="68">
        <v>678</v>
      </c>
      <c r="B679" s="1" t="s">
        <v>7158</v>
      </c>
      <c r="C679" s="7" t="s">
        <v>8575</v>
      </c>
      <c r="D679" s="1" t="s">
        <v>9213</v>
      </c>
      <c r="E679" s="8" t="s">
        <v>8175</v>
      </c>
    </row>
    <row r="680" spans="1:5" x14ac:dyDescent="0.3">
      <c r="A680" s="68">
        <v>679</v>
      </c>
      <c r="B680" s="1" t="s">
        <v>7159</v>
      </c>
      <c r="C680" s="7" t="s">
        <v>8575</v>
      </c>
      <c r="D680" s="1" t="s">
        <v>9214</v>
      </c>
      <c r="E680" s="8" t="s">
        <v>8176</v>
      </c>
    </row>
    <row r="681" spans="1:5" x14ac:dyDescent="0.3">
      <c r="A681" s="68">
        <v>680</v>
      </c>
      <c r="B681" s="1" t="s">
        <v>7160</v>
      </c>
      <c r="C681" s="7" t="s">
        <v>8575</v>
      </c>
      <c r="D681" s="1" t="s">
        <v>9215</v>
      </c>
      <c r="E681" s="8" t="s">
        <v>8177</v>
      </c>
    </row>
    <row r="682" spans="1:5" x14ac:dyDescent="0.3">
      <c r="A682" s="68">
        <v>681</v>
      </c>
      <c r="B682" s="1" t="s">
        <v>7161</v>
      </c>
      <c r="C682" s="7" t="s">
        <v>8574</v>
      </c>
      <c r="D682" s="1" t="s">
        <v>9216</v>
      </c>
      <c r="E682" s="8" t="s">
        <v>8178</v>
      </c>
    </row>
    <row r="683" spans="1:5" x14ac:dyDescent="0.3">
      <c r="A683" s="68">
        <v>682</v>
      </c>
      <c r="B683" s="1" t="s">
        <v>7162</v>
      </c>
      <c r="C683" s="7" t="s">
        <v>8574</v>
      </c>
      <c r="D683" s="1" t="s">
        <v>9217</v>
      </c>
      <c r="E683" s="8" t="s">
        <v>8179</v>
      </c>
    </row>
    <row r="684" spans="1:5" x14ac:dyDescent="0.3">
      <c r="A684" s="68">
        <v>683</v>
      </c>
      <c r="B684" s="1" t="s">
        <v>7163</v>
      </c>
      <c r="C684" s="7" t="s">
        <v>8579</v>
      </c>
      <c r="D684" s="1" t="s">
        <v>9218</v>
      </c>
      <c r="E684" s="8" t="s">
        <v>8180</v>
      </c>
    </row>
    <row r="685" spans="1:5" x14ac:dyDescent="0.3">
      <c r="A685" s="68">
        <v>684</v>
      </c>
      <c r="B685" s="1" t="s">
        <v>7164</v>
      </c>
      <c r="C685" s="7" t="s">
        <v>8578</v>
      </c>
      <c r="D685" s="1" t="s">
        <v>9219</v>
      </c>
      <c r="E685" s="8" t="s">
        <v>8181</v>
      </c>
    </row>
    <row r="686" spans="1:5" x14ac:dyDescent="0.3">
      <c r="A686" s="68">
        <v>685</v>
      </c>
      <c r="B686" s="1" t="s">
        <v>7165</v>
      </c>
      <c r="C686" s="7" t="s">
        <v>8578</v>
      </c>
      <c r="D686" s="1" t="s">
        <v>9220</v>
      </c>
      <c r="E686" s="8" t="s">
        <v>8182</v>
      </c>
    </row>
    <row r="687" spans="1:5" x14ac:dyDescent="0.3">
      <c r="A687" s="68">
        <v>686</v>
      </c>
      <c r="B687" s="1" t="s">
        <v>7166</v>
      </c>
      <c r="C687" s="7" t="s">
        <v>8576</v>
      </c>
      <c r="D687" s="1" t="s">
        <v>9221</v>
      </c>
      <c r="E687" s="8" t="s">
        <v>8183</v>
      </c>
    </row>
    <row r="688" spans="1:5" x14ac:dyDescent="0.3">
      <c r="A688" s="68">
        <v>687</v>
      </c>
      <c r="B688" s="1" t="s">
        <v>7167</v>
      </c>
      <c r="C688" s="7" t="s">
        <v>8577</v>
      </c>
      <c r="D688" s="1" t="s">
        <v>9222</v>
      </c>
      <c r="E688" s="8" t="s">
        <v>8184</v>
      </c>
    </row>
    <row r="689" spans="1:5" x14ac:dyDescent="0.3">
      <c r="A689" s="68">
        <v>688</v>
      </c>
      <c r="B689" s="1" t="s">
        <v>7168</v>
      </c>
      <c r="C689" s="7" t="s">
        <v>8577</v>
      </c>
      <c r="D689" s="1" t="s">
        <v>9223</v>
      </c>
      <c r="E689" s="8" t="s">
        <v>8185</v>
      </c>
    </row>
    <row r="690" spans="1:5" x14ac:dyDescent="0.3">
      <c r="A690" s="68">
        <v>689</v>
      </c>
      <c r="B690" s="1" t="s">
        <v>7169</v>
      </c>
      <c r="C690" s="7" t="s">
        <v>8575</v>
      </c>
      <c r="D690" s="1" t="s">
        <v>9224</v>
      </c>
      <c r="E690" s="8" t="s">
        <v>8186</v>
      </c>
    </row>
    <row r="691" spans="1:5" x14ac:dyDescent="0.3">
      <c r="A691" s="68">
        <v>690</v>
      </c>
      <c r="B691" s="1" t="s">
        <v>7170</v>
      </c>
      <c r="C691" s="7" t="s">
        <v>8575</v>
      </c>
      <c r="D691" s="1" t="s">
        <v>9225</v>
      </c>
      <c r="E691" s="8" t="s">
        <v>8187</v>
      </c>
    </row>
    <row r="692" spans="1:5" x14ac:dyDescent="0.3">
      <c r="A692" s="68">
        <v>691</v>
      </c>
      <c r="B692" s="1" t="s">
        <v>7171</v>
      </c>
      <c r="C692" s="7" t="s">
        <v>8575</v>
      </c>
      <c r="D692" s="1" t="s">
        <v>9226</v>
      </c>
      <c r="E692" s="8" t="s">
        <v>8188</v>
      </c>
    </row>
    <row r="693" spans="1:5" x14ac:dyDescent="0.3">
      <c r="A693" s="68">
        <v>692</v>
      </c>
      <c r="B693" s="1" t="s">
        <v>7172</v>
      </c>
      <c r="C693" s="7" t="s">
        <v>8574</v>
      </c>
      <c r="D693" s="1" t="s">
        <v>9227</v>
      </c>
      <c r="E693" s="8" t="s">
        <v>8189</v>
      </c>
    </row>
    <row r="694" spans="1:5" x14ac:dyDescent="0.3">
      <c r="A694" s="68">
        <v>693</v>
      </c>
      <c r="B694" s="1" t="s">
        <v>7173</v>
      </c>
      <c r="C694" s="7" t="s">
        <v>8582</v>
      </c>
      <c r="D694" s="1" t="s">
        <v>9228</v>
      </c>
      <c r="E694" s="8" t="s">
        <v>8190</v>
      </c>
    </row>
    <row r="695" spans="1:5" x14ac:dyDescent="0.3">
      <c r="A695" s="68">
        <v>694</v>
      </c>
      <c r="B695" s="1" t="s">
        <v>7174</v>
      </c>
      <c r="C695" s="7" t="s">
        <v>8577</v>
      </c>
      <c r="D695" s="1" t="s">
        <v>9229</v>
      </c>
      <c r="E695" s="8" t="s">
        <v>8191</v>
      </c>
    </row>
    <row r="696" spans="1:5" x14ac:dyDescent="0.3">
      <c r="A696" s="68">
        <v>695</v>
      </c>
      <c r="B696" s="1" t="s">
        <v>7175</v>
      </c>
      <c r="C696" s="7" t="s">
        <v>8576</v>
      </c>
      <c r="D696" s="1" t="s">
        <v>8985</v>
      </c>
      <c r="E696" s="8" t="s">
        <v>8192</v>
      </c>
    </row>
    <row r="697" spans="1:5" x14ac:dyDescent="0.3">
      <c r="A697" s="68">
        <v>696</v>
      </c>
      <c r="B697" s="1" t="s">
        <v>7176</v>
      </c>
      <c r="C697" s="7" t="s">
        <v>8577</v>
      </c>
      <c r="D697" s="1" t="s">
        <v>9230</v>
      </c>
      <c r="E697" s="8" t="s">
        <v>8193</v>
      </c>
    </row>
    <row r="698" spans="1:5" x14ac:dyDescent="0.3">
      <c r="A698" s="68">
        <v>697</v>
      </c>
      <c r="B698" s="1" t="s">
        <v>5986</v>
      </c>
      <c r="C698" s="7" t="s">
        <v>8577</v>
      </c>
      <c r="D698" s="1" t="s">
        <v>9231</v>
      </c>
      <c r="E698" s="8" t="s">
        <v>8194</v>
      </c>
    </row>
    <row r="699" spans="1:5" x14ac:dyDescent="0.3">
      <c r="A699" s="68">
        <v>698</v>
      </c>
      <c r="B699" s="1" t="s">
        <v>7177</v>
      </c>
      <c r="C699" s="7" t="s">
        <v>8577</v>
      </c>
      <c r="D699" s="1" t="s">
        <v>9232</v>
      </c>
      <c r="E699" s="8" t="s">
        <v>8195</v>
      </c>
    </row>
    <row r="700" spans="1:5" x14ac:dyDescent="0.3">
      <c r="A700" s="68">
        <v>699</v>
      </c>
      <c r="B700" s="1" t="s">
        <v>7178</v>
      </c>
      <c r="C700" s="7" t="s">
        <v>8578</v>
      </c>
      <c r="D700" s="1" t="s">
        <v>9233</v>
      </c>
      <c r="E700" s="8" t="s">
        <v>8196</v>
      </c>
    </row>
    <row r="701" spans="1:5" x14ac:dyDescent="0.3">
      <c r="A701" s="68">
        <v>700</v>
      </c>
      <c r="B701" s="1" t="s">
        <v>7179</v>
      </c>
      <c r="C701" s="7" t="s">
        <v>8576</v>
      </c>
      <c r="D701" s="1" t="s">
        <v>9234</v>
      </c>
      <c r="E701" s="8" t="s">
        <v>8197</v>
      </c>
    </row>
    <row r="702" spans="1:5" x14ac:dyDescent="0.3">
      <c r="A702" s="68">
        <v>701</v>
      </c>
      <c r="B702" s="1" t="s">
        <v>7180</v>
      </c>
      <c r="C702" s="7" t="s">
        <v>8575</v>
      </c>
      <c r="D702" s="1" t="s">
        <v>9235</v>
      </c>
      <c r="E702" s="8" t="s">
        <v>8198</v>
      </c>
    </row>
    <row r="703" spans="1:5" x14ac:dyDescent="0.3">
      <c r="A703" s="68">
        <v>702</v>
      </c>
      <c r="B703" s="1" t="s">
        <v>7181</v>
      </c>
      <c r="C703" s="7" t="s">
        <v>8577</v>
      </c>
      <c r="D703" s="1" t="s">
        <v>9236</v>
      </c>
      <c r="E703" s="8" t="s">
        <v>8199</v>
      </c>
    </row>
    <row r="704" spans="1:5" x14ac:dyDescent="0.3">
      <c r="A704" s="68">
        <v>703</v>
      </c>
      <c r="B704" s="1" t="s">
        <v>7182</v>
      </c>
      <c r="C704" s="7" t="s">
        <v>8577</v>
      </c>
      <c r="D704" s="1" t="s">
        <v>9237</v>
      </c>
      <c r="E704" s="8" t="s">
        <v>8200</v>
      </c>
    </row>
    <row r="705" spans="1:5" x14ac:dyDescent="0.3">
      <c r="A705" s="68">
        <v>704</v>
      </c>
      <c r="B705" s="1" t="s">
        <v>7183</v>
      </c>
      <c r="C705" s="7" t="s">
        <v>8577</v>
      </c>
      <c r="D705" s="1" t="s">
        <v>9238</v>
      </c>
      <c r="E705" s="8" t="s">
        <v>8201</v>
      </c>
    </row>
    <row r="706" spans="1:5" x14ac:dyDescent="0.3">
      <c r="A706" s="68">
        <v>705</v>
      </c>
      <c r="B706" s="1" t="s">
        <v>7184</v>
      </c>
      <c r="C706" s="7" t="s">
        <v>8581</v>
      </c>
      <c r="D706" s="1" t="s">
        <v>9239</v>
      </c>
      <c r="E706" s="8" t="s">
        <v>8202</v>
      </c>
    </row>
    <row r="707" spans="1:5" x14ac:dyDescent="0.3">
      <c r="A707" s="68">
        <v>706</v>
      </c>
      <c r="B707" s="1" t="s">
        <v>7185</v>
      </c>
      <c r="C707" s="7" t="s">
        <v>8575</v>
      </c>
      <c r="D707" s="1" t="s">
        <v>9240</v>
      </c>
      <c r="E707" s="8" t="s">
        <v>8203</v>
      </c>
    </row>
    <row r="708" spans="1:5" x14ac:dyDescent="0.3">
      <c r="A708" s="68">
        <v>707</v>
      </c>
      <c r="B708" s="1" t="s">
        <v>7186</v>
      </c>
      <c r="C708" s="7" t="s">
        <v>8577</v>
      </c>
      <c r="D708" s="1" t="s">
        <v>9241</v>
      </c>
      <c r="E708" s="8" t="s">
        <v>8204</v>
      </c>
    </row>
    <row r="709" spans="1:5" x14ac:dyDescent="0.3">
      <c r="A709" s="68">
        <v>708</v>
      </c>
      <c r="B709" s="1" t="s">
        <v>7187</v>
      </c>
      <c r="C709" s="7" t="s">
        <v>8577</v>
      </c>
      <c r="D709" s="1" t="s">
        <v>9242</v>
      </c>
      <c r="E709" s="8" t="s">
        <v>8205</v>
      </c>
    </row>
    <row r="710" spans="1:5" x14ac:dyDescent="0.3">
      <c r="A710" s="68">
        <v>709</v>
      </c>
      <c r="B710" s="1" t="s">
        <v>7188</v>
      </c>
      <c r="C710" s="7" t="s">
        <v>8575</v>
      </c>
      <c r="D710" s="1" t="s">
        <v>9243</v>
      </c>
      <c r="E710" s="8" t="s">
        <v>8206</v>
      </c>
    </row>
    <row r="711" spans="1:5" x14ac:dyDescent="0.3">
      <c r="A711" s="68">
        <v>710</v>
      </c>
      <c r="B711" s="1" t="s">
        <v>7189</v>
      </c>
      <c r="C711" s="7" t="s">
        <v>8575</v>
      </c>
      <c r="D711" s="1" t="s">
        <v>9244</v>
      </c>
      <c r="E711" s="8" t="s">
        <v>8207</v>
      </c>
    </row>
    <row r="712" spans="1:5" x14ac:dyDescent="0.3">
      <c r="A712" s="68">
        <v>711</v>
      </c>
      <c r="B712" s="1" t="s">
        <v>7190</v>
      </c>
      <c r="C712" s="7" t="s">
        <v>8574</v>
      </c>
      <c r="D712" s="1" t="s">
        <v>9245</v>
      </c>
      <c r="E712" s="8" t="s">
        <v>8208</v>
      </c>
    </row>
    <row r="713" spans="1:5" x14ac:dyDescent="0.3">
      <c r="A713" s="68">
        <v>712</v>
      </c>
      <c r="B713" s="1" t="s">
        <v>7191</v>
      </c>
      <c r="C713" s="7" t="s">
        <v>8575</v>
      </c>
      <c r="D713" s="1" t="s">
        <v>9246</v>
      </c>
      <c r="E713" s="8" t="s">
        <v>8209</v>
      </c>
    </row>
    <row r="714" spans="1:5" x14ac:dyDescent="0.3">
      <c r="A714" s="68">
        <v>713</v>
      </c>
      <c r="B714" s="1" t="s">
        <v>7192</v>
      </c>
      <c r="C714" s="7" t="s">
        <v>8575</v>
      </c>
      <c r="D714" s="1" t="s">
        <v>9247</v>
      </c>
      <c r="E714" s="8" t="s">
        <v>8210</v>
      </c>
    </row>
    <row r="715" spans="1:5" x14ac:dyDescent="0.3">
      <c r="A715" s="68">
        <v>714</v>
      </c>
      <c r="B715" s="1" t="s">
        <v>7193</v>
      </c>
      <c r="C715" s="7" t="s">
        <v>8575</v>
      </c>
      <c r="D715" s="1" t="s">
        <v>9248</v>
      </c>
      <c r="E715" s="8" t="s">
        <v>8211</v>
      </c>
    </row>
    <row r="716" spans="1:5" x14ac:dyDescent="0.3">
      <c r="A716" s="68">
        <v>715</v>
      </c>
      <c r="B716" s="1" t="s">
        <v>7194</v>
      </c>
      <c r="C716" s="7" t="s">
        <v>8575</v>
      </c>
      <c r="D716" s="1" t="s">
        <v>9249</v>
      </c>
      <c r="E716" s="8" t="s">
        <v>8212</v>
      </c>
    </row>
    <row r="717" spans="1:5" x14ac:dyDescent="0.3">
      <c r="A717" s="68">
        <v>716</v>
      </c>
      <c r="B717" s="1" t="s">
        <v>7195</v>
      </c>
      <c r="C717" s="7" t="s">
        <v>8575</v>
      </c>
      <c r="D717" s="1" t="s">
        <v>9250</v>
      </c>
      <c r="E717" s="8" t="s">
        <v>8213</v>
      </c>
    </row>
    <row r="718" spans="1:5" x14ac:dyDescent="0.3">
      <c r="A718" s="68">
        <v>717</v>
      </c>
      <c r="B718" s="1" t="s">
        <v>7196</v>
      </c>
      <c r="C718" s="7" t="s">
        <v>8576</v>
      </c>
      <c r="D718" s="1" t="s">
        <v>9251</v>
      </c>
      <c r="E718" s="8" t="s">
        <v>8214</v>
      </c>
    </row>
    <row r="719" spans="1:5" x14ac:dyDescent="0.3">
      <c r="A719" s="68">
        <v>718</v>
      </c>
      <c r="B719" s="1" t="s">
        <v>7197</v>
      </c>
      <c r="C719" s="7" t="s">
        <v>8575</v>
      </c>
      <c r="D719" s="1" t="s">
        <v>9252</v>
      </c>
      <c r="E719" s="8" t="s">
        <v>8215</v>
      </c>
    </row>
    <row r="720" spans="1:5" x14ac:dyDescent="0.3">
      <c r="A720" s="68">
        <v>719</v>
      </c>
      <c r="B720" s="1" t="s">
        <v>7198</v>
      </c>
      <c r="C720" s="7" t="s">
        <v>8575</v>
      </c>
      <c r="D720" s="1" t="s">
        <v>9253</v>
      </c>
      <c r="E720" s="8" t="s">
        <v>8216</v>
      </c>
    </row>
    <row r="721" spans="1:5" x14ac:dyDescent="0.3">
      <c r="A721" s="68">
        <v>720</v>
      </c>
      <c r="B721" s="1" t="s">
        <v>7199</v>
      </c>
      <c r="C721" s="7" t="s">
        <v>8575</v>
      </c>
      <c r="D721" s="1" t="s">
        <v>9254</v>
      </c>
      <c r="E721" s="8" t="s">
        <v>8217</v>
      </c>
    </row>
    <row r="722" spans="1:5" x14ac:dyDescent="0.3">
      <c r="A722" s="68">
        <v>721</v>
      </c>
      <c r="B722" s="1" t="s">
        <v>7200</v>
      </c>
      <c r="C722" s="7" t="s">
        <v>8575</v>
      </c>
      <c r="D722" s="1" t="s">
        <v>9255</v>
      </c>
      <c r="E722" s="8" t="s">
        <v>8218</v>
      </c>
    </row>
    <row r="723" spans="1:5" x14ac:dyDescent="0.3">
      <c r="A723" s="68">
        <v>722</v>
      </c>
      <c r="B723" s="1" t="s">
        <v>7201</v>
      </c>
      <c r="C723" s="7" t="s">
        <v>8574</v>
      </c>
      <c r="D723" s="1" t="s">
        <v>9256</v>
      </c>
      <c r="E723" s="8" t="s">
        <v>8219</v>
      </c>
    </row>
    <row r="724" spans="1:5" x14ac:dyDescent="0.3">
      <c r="A724" s="68">
        <v>723</v>
      </c>
      <c r="B724" s="1" t="s">
        <v>7202</v>
      </c>
      <c r="C724" s="7" t="s">
        <v>8574</v>
      </c>
      <c r="D724" s="1" t="s">
        <v>9257</v>
      </c>
      <c r="E724" s="8" t="s">
        <v>8220</v>
      </c>
    </row>
    <row r="725" spans="1:5" x14ac:dyDescent="0.3">
      <c r="A725" s="68">
        <v>724</v>
      </c>
      <c r="B725" s="1" t="s">
        <v>7203</v>
      </c>
      <c r="C725" s="7" t="s">
        <v>8575</v>
      </c>
      <c r="D725" s="1" t="s">
        <v>9258</v>
      </c>
      <c r="E725" s="8" t="s">
        <v>8221</v>
      </c>
    </row>
    <row r="726" spans="1:5" x14ac:dyDescent="0.3">
      <c r="A726" s="68">
        <v>725</v>
      </c>
      <c r="B726" s="1" t="s">
        <v>7204</v>
      </c>
      <c r="C726" s="7" t="s">
        <v>8575</v>
      </c>
      <c r="D726" s="1" t="s">
        <v>9259</v>
      </c>
      <c r="E726" s="8" t="s">
        <v>8222</v>
      </c>
    </row>
    <row r="727" spans="1:5" x14ac:dyDescent="0.3">
      <c r="A727" s="68">
        <v>726</v>
      </c>
      <c r="B727" s="1" t="s">
        <v>7205</v>
      </c>
      <c r="C727" s="7" t="s">
        <v>8575</v>
      </c>
      <c r="D727" s="1" t="s">
        <v>9260</v>
      </c>
      <c r="E727" s="8" t="s">
        <v>8223</v>
      </c>
    </row>
    <row r="728" spans="1:5" x14ac:dyDescent="0.3">
      <c r="A728" s="68">
        <v>727</v>
      </c>
      <c r="B728" s="1" t="s">
        <v>7206</v>
      </c>
      <c r="C728" s="7" t="s">
        <v>8574</v>
      </c>
      <c r="D728" s="1" t="s">
        <v>9261</v>
      </c>
      <c r="E728" s="8" t="s">
        <v>8224</v>
      </c>
    </row>
    <row r="729" spans="1:5" x14ac:dyDescent="0.3">
      <c r="A729" s="68">
        <v>728</v>
      </c>
      <c r="B729" s="1" t="s">
        <v>7207</v>
      </c>
      <c r="C729" s="7" t="s">
        <v>8578</v>
      </c>
      <c r="D729" s="1" t="s">
        <v>9262</v>
      </c>
      <c r="E729" s="8" t="s">
        <v>8225</v>
      </c>
    </row>
    <row r="730" spans="1:5" x14ac:dyDescent="0.3">
      <c r="A730" s="68">
        <v>729</v>
      </c>
      <c r="B730" s="1" t="s">
        <v>7208</v>
      </c>
      <c r="C730" s="7" t="s">
        <v>8577</v>
      </c>
      <c r="D730" s="1" t="s">
        <v>9263</v>
      </c>
      <c r="E730" s="8" t="s">
        <v>8226</v>
      </c>
    </row>
    <row r="731" spans="1:5" x14ac:dyDescent="0.3">
      <c r="A731" s="68">
        <v>730</v>
      </c>
      <c r="B731" s="1" t="s">
        <v>7209</v>
      </c>
      <c r="C731" s="7" t="s">
        <v>8575</v>
      </c>
      <c r="D731" s="1" t="s">
        <v>9264</v>
      </c>
      <c r="E731" s="8" t="s">
        <v>8227</v>
      </c>
    </row>
    <row r="732" spans="1:5" x14ac:dyDescent="0.3">
      <c r="A732" s="68">
        <v>731</v>
      </c>
      <c r="B732" s="1" t="s">
        <v>7210</v>
      </c>
      <c r="C732" s="7" t="s">
        <v>8575</v>
      </c>
      <c r="D732" s="1" t="s">
        <v>9265</v>
      </c>
      <c r="E732" s="8" t="s">
        <v>8228</v>
      </c>
    </row>
    <row r="733" spans="1:5" x14ac:dyDescent="0.3">
      <c r="A733" s="68">
        <v>732</v>
      </c>
      <c r="B733" s="1" t="s">
        <v>7211</v>
      </c>
      <c r="C733" s="7" t="s">
        <v>8575</v>
      </c>
      <c r="D733" s="1" t="s">
        <v>9266</v>
      </c>
      <c r="E733" s="8" t="s">
        <v>8229</v>
      </c>
    </row>
    <row r="734" spans="1:5" x14ac:dyDescent="0.3">
      <c r="A734" s="68">
        <v>733</v>
      </c>
      <c r="B734" s="1" t="s">
        <v>7212</v>
      </c>
      <c r="C734" s="7" t="s">
        <v>8575</v>
      </c>
      <c r="D734" s="1" t="s">
        <v>9267</v>
      </c>
      <c r="E734" s="8" t="s">
        <v>8230</v>
      </c>
    </row>
    <row r="735" spans="1:5" x14ac:dyDescent="0.3">
      <c r="A735" s="68">
        <v>734</v>
      </c>
      <c r="B735" s="1" t="s">
        <v>7213</v>
      </c>
      <c r="C735" s="7" t="s">
        <v>8574</v>
      </c>
      <c r="D735" s="1" t="s">
        <v>9268</v>
      </c>
      <c r="E735" s="8" t="s">
        <v>8231</v>
      </c>
    </row>
    <row r="736" spans="1:5" x14ac:dyDescent="0.3">
      <c r="A736" s="68">
        <v>735</v>
      </c>
      <c r="B736" s="1" t="s">
        <v>7214</v>
      </c>
      <c r="C736" s="7" t="s">
        <v>8574</v>
      </c>
      <c r="D736" s="1" t="s">
        <v>9269</v>
      </c>
      <c r="E736" s="8" t="s">
        <v>8232</v>
      </c>
    </row>
    <row r="737" spans="1:5" x14ac:dyDescent="0.3">
      <c r="A737" s="68">
        <v>736</v>
      </c>
      <c r="B737" s="1" t="s">
        <v>7215</v>
      </c>
      <c r="C737" s="7" t="s">
        <v>8574</v>
      </c>
      <c r="D737" s="1" t="s">
        <v>9270</v>
      </c>
      <c r="E737" s="8" t="s">
        <v>8233</v>
      </c>
    </row>
    <row r="738" spans="1:5" x14ac:dyDescent="0.3">
      <c r="A738" s="68">
        <v>737</v>
      </c>
      <c r="B738" s="1" t="s">
        <v>7216</v>
      </c>
      <c r="C738" s="7" t="s">
        <v>8575</v>
      </c>
      <c r="D738" s="1" t="s">
        <v>9271</v>
      </c>
      <c r="E738" s="8" t="s">
        <v>8234</v>
      </c>
    </row>
    <row r="739" spans="1:5" x14ac:dyDescent="0.3">
      <c r="A739" s="68">
        <v>738</v>
      </c>
      <c r="B739" s="1" t="s">
        <v>7217</v>
      </c>
      <c r="C739" s="7" t="s">
        <v>8575</v>
      </c>
      <c r="D739" s="1" t="s">
        <v>9272</v>
      </c>
      <c r="E739" s="8" t="s">
        <v>8235</v>
      </c>
    </row>
    <row r="740" spans="1:5" x14ac:dyDescent="0.3">
      <c r="A740" s="68">
        <v>739</v>
      </c>
      <c r="B740" s="1" t="s">
        <v>7218</v>
      </c>
      <c r="C740" s="7" t="s">
        <v>8575</v>
      </c>
      <c r="D740" s="1" t="s">
        <v>9273</v>
      </c>
      <c r="E740" s="8" t="s">
        <v>8236</v>
      </c>
    </row>
    <row r="741" spans="1:5" x14ac:dyDescent="0.3">
      <c r="A741" s="68">
        <v>740</v>
      </c>
      <c r="B741" s="1" t="s">
        <v>7219</v>
      </c>
      <c r="C741" s="7" t="s">
        <v>8575</v>
      </c>
      <c r="D741" s="1" t="s">
        <v>9274</v>
      </c>
      <c r="E741" s="8" t="s">
        <v>8237</v>
      </c>
    </row>
    <row r="742" spans="1:5" x14ac:dyDescent="0.3">
      <c r="A742" s="68">
        <v>741</v>
      </c>
      <c r="B742" s="1" t="s">
        <v>7220</v>
      </c>
      <c r="C742" s="7" t="s">
        <v>8575</v>
      </c>
      <c r="D742" s="1" t="s">
        <v>9275</v>
      </c>
      <c r="E742" s="8" t="s">
        <v>8238</v>
      </c>
    </row>
    <row r="743" spans="1:5" x14ac:dyDescent="0.3">
      <c r="A743" s="68">
        <v>742</v>
      </c>
      <c r="B743" s="1" t="s">
        <v>7221</v>
      </c>
      <c r="C743" s="7" t="s">
        <v>8575</v>
      </c>
      <c r="D743" s="1" t="s">
        <v>9276</v>
      </c>
      <c r="E743" s="8" t="s">
        <v>8239</v>
      </c>
    </row>
    <row r="744" spans="1:5" x14ac:dyDescent="0.3">
      <c r="A744" s="68">
        <v>743</v>
      </c>
      <c r="B744" s="1" t="s">
        <v>7222</v>
      </c>
      <c r="C744" s="7" t="s">
        <v>8577</v>
      </c>
      <c r="D744" s="1" t="s">
        <v>9277</v>
      </c>
      <c r="E744" s="8" t="s">
        <v>8240</v>
      </c>
    </row>
    <row r="745" spans="1:5" x14ac:dyDescent="0.3">
      <c r="A745" s="68">
        <v>744</v>
      </c>
      <c r="B745" s="1" t="s">
        <v>7223</v>
      </c>
      <c r="C745" s="7" t="s">
        <v>8578</v>
      </c>
      <c r="D745" s="1" t="s">
        <v>9278</v>
      </c>
      <c r="E745" s="8" t="s">
        <v>8241</v>
      </c>
    </row>
    <row r="746" spans="1:5" x14ac:dyDescent="0.3">
      <c r="A746" s="68">
        <v>745</v>
      </c>
      <c r="B746" s="1" t="s">
        <v>7224</v>
      </c>
      <c r="C746" s="7" t="s">
        <v>8574</v>
      </c>
      <c r="D746" s="1" t="s">
        <v>9279</v>
      </c>
      <c r="E746" s="8" t="s">
        <v>8242</v>
      </c>
    </row>
    <row r="747" spans="1:5" x14ac:dyDescent="0.3">
      <c r="A747" s="68">
        <v>746</v>
      </c>
      <c r="B747" s="1" t="s">
        <v>7225</v>
      </c>
      <c r="C747" s="7" t="s">
        <v>8577</v>
      </c>
      <c r="D747" s="1" t="s">
        <v>9280</v>
      </c>
      <c r="E747" s="8" t="s">
        <v>8243</v>
      </c>
    </row>
    <row r="748" spans="1:5" x14ac:dyDescent="0.3">
      <c r="A748" s="68">
        <v>747</v>
      </c>
      <c r="B748" s="1" t="s">
        <v>7226</v>
      </c>
      <c r="C748" s="7" t="s">
        <v>8577</v>
      </c>
      <c r="D748" s="1" t="s">
        <v>9281</v>
      </c>
      <c r="E748" s="8" t="s">
        <v>8244</v>
      </c>
    </row>
    <row r="749" spans="1:5" x14ac:dyDescent="0.3">
      <c r="A749" s="68">
        <v>748</v>
      </c>
      <c r="B749" s="1" t="s">
        <v>7227</v>
      </c>
      <c r="C749" s="7" t="s">
        <v>8577</v>
      </c>
      <c r="D749" s="1" t="s">
        <v>9282</v>
      </c>
      <c r="E749" s="8" t="s">
        <v>8245</v>
      </c>
    </row>
    <row r="750" spans="1:5" x14ac:dyDescent="0.3">
      <c r="A750" s="68">
        <v>749</v>
      </c>
      <c r="B750" s="1" t="s">
        <v>7228</v>
      </c>
      <c r="C750" s="7" t="s">
        <v>8577</v>
      </c>
      <c r="D750" s="1" t="s">
        <v>9283</v>
      </c>
      <c r="E750" s="8" t="s">
        <v>8246</v>
      </c>
    </row>
    <row r="751" spans="1:5" x14ac:dyDescent="0.3">
      <c r="A751" s="68">
        <v>750</v>
      </c>
      <c r="B751" s="1" t="s">
        <v>7229</v>
      </c>
      <c r="C751" s="7" t="s">
        <v>8577</v>
      </c>
      <c r="D751" s="1" t="s">
        <v>9284</v>
      </c>
      <c r="E751" s="8" t="s">
        <v>8247</v>
      </c>
    </row>
    <row r="752" spans="1:5" x14ac:dyDescent="0.3">
      <c r="A752" s="68">
        <v>751</v>
      </c>
      <c r="B752" s="1" t="s">
        <v>7230</v>
      </c>
      <c r="C752" s="7" t="s">
        <v>8575</v>
      </c>
      <c r="D752" s="1" t="s">
        <v>9285</v>
      </c>
      <c r="E752" s="8" t="s">
        <v>8248</v>
      </c>
    </row>
    <row r="753" spans="1:5" x14ac:dyDescent="0.3">
      <c r="A753" s="68">
        <v>752</v>
      </c>
      <c r="B753" s="1" t="s">
        <v>7231</v>
      </c>
      <c r="C753" s="7" t="s">
        <v>8575</v>
      </c>
      <c r="D753" s="1" t="s">
        <v>9286</v>
      </c>
      <c r="E753" s="8" t="s">
        <v>8249</v>
      </c>
    </row>
    <row r="754" spans="1:5" x14ac:dyDescent="0.3">
      <c r="A754" s="68">
        <v>753</v>
      </c>
      <c r="B754" s="1" t="s">
        <v>7232</v>
      </c>
      <c r="C754" s="7" t="s">
        <v>8575</v>
      </c>
      <c r="D754" s="1" t="s">
        <v>9287</v>
      </c>
      <c r="E754" s="8" t="s">
        <v>8250</v>
      </c>
    </row>
    <row r="755" spans="1:5" x14ac:dyDescent="0.3">
      <c r="A755" s="68">
        <v>754</v>
      </c>
      <c r="B755" s="1" t="s">
        <v>7233</v>
      </c>
      <c r="C755" s="7" t="s">
        <v>8575</v>
      </c>
      <c r="D755" s="1" t="s">
        <v>9288</v>
      </c>
      <c r="E755" s="8" t="s">
        <v>8251</v>
      </c>
    </row>
    <row r="756" spans="1:5" x14ac:dyDescent="0.3">
      <c r="A756" s="68">
        <v>755</v>
      </c>
      <c r="B756" s="1" t="s">
        <v>7234</v>
      </c>
      <c r="C756" s="7" t="s">
        <v>8575</v>
      </c>
      <c r="D756" s="1" t="s">
        <v>9289</v>
      </c>
      <c r="E756" s="8" t="s">
        <v>8252</v>
      </c>
    </row>
    <row r="757" spans="1:5" x14ac:dyDescent="0.3">
      <c r="A757" s="68">
        <v>756</v>
      </c>
      <c r="B757" s="1" t="s">
        <v>7235</v>
      </c>
      <c r="C757" s="7" t="s">
        <v>8577</v>
      </c>
      <c r="D757" s="1" t="s">
        <v>9290</v>
      </c>
      <c r="E757" s="8" t="s">
        <v>8253</v>
      </c>
    </row>
    <row r="758" spans="1:5" x14ac:dyDescent="0.3">
      <c r="A758" s="68">
        <v>757</v>
      </c>
      <c r="B758" s="1" t="s">
        <v>7236</v>
      </c>
      <c r="C758" s="7" t="s">
        <v>8577</v>
      </c>
      <c r="D758" s="1" t="s">
        <v>9291</v>
      </c>
      <c r="E758" s="8" t="s">
        <v>8254</v>
      </c>
    </row>
    <row r="759" spans="1:5" x14ac:dyDescent="0.3">
      <c r="A759" s="68">
        <v>758</v>
      </c>
      <c r="B759" s="1" t="s">
        <v>7237</v>
      </c>
      <c r="C759" s="7" t="s">
        <v>8575</v>
      </c>
      <c r="D759" s="1" t="s">
        <v>9292</v>
      </c>
      <c r="E759" s="8" t="s">
        <v>8255</v>
      </c>
    </row>
    <row r="760" spans="1:5" x14ac:dyDescent="0.3">
      <c r="A760" s="68">
        <v>759</v>
      </c>
      <c r="B760" s="1" t="s">
        <v>7238</v>
      </c>
      <c r="C760" s="7" t="s">
        <v>8575</v>
      </c>
      <c r="D760" s="1" t="s">
        <v>9293</v>
      </c>
      <c r="E760" s="8" t="s">
        <v>8256</v>
      </c>
    </row>
    <row r="761" spans="1:5" x14ac:dyDescent="0.3">
      <c r="A761" s="68">
        <v>760</v>
      </c>
      <c r="B761" s="1" t="s">
        <v>7239</v>
      </c>
      <c r="C761" s="7" t="s">
        <v>8575</v>
      </c>
      <c r="D761" s="1" t="s">
        <v>9294</v>
      </c>
      <c r="E761" s="8" t="s">
        <v>8257</v>
      </c>
    </row>
    <row r="762" spans="1:5" x14ac:dyDescent="0.3">
      <c r="A762" s="68">
        <v>761</v>
      </c>
      <c r="B762" s="1" t="s">
        <v>7240</v>
      </c>
      <c r="C762" s="7" t="s">
        <v>8575</v>
      </c>
      <c r="D762" s="1" t="s">
        <v>9295</v>
      </c>
      <c r="E762" s="8" t="s">
        <v>8258</v>
      </c>
    </row>
    <row r="763" spans="1:5" x14ac:dyDescent="0.3">
      <c r="A763" s="68">
        <v>762</v>
      </c>
      <c r="B763" s="1" t="s">
        <v>7241</v>
      </c>
      <c r="C763" s="7" t="s">
        <v>8575</v>
      </c>
      <c r="D763" s="1" t="s">
        <v>9296</v>
      </c>
      <c r="E763" s="8" t="s">
        <v>8259</v>
      </c>
    </row>
    <row r="764" spans="1:5" x14ac:dyDescent="0.3">
      <c r="A764" s="68">
        <v>763</v>
      </c>
      <c r="B764" s="1" t="s">
        <v>7242</v>
      </c>
      <c r="C764" s="7" t="s">
        <v>8575</v>
      </c>
      <c r="D764" s="1" t="s">
        <v>9297</v>
      </c>
      <c r="E764" s="8" t="s">
        <v>8260</v>
      </c>
    </row>
    <row r="765" spans="1:5" x14ac:dyDescent="0.3">
      <c r="A765" s="68">
        <v>764</v>
      </c>
      <c r="B765" s="1" t="s">
        <v>7243</v>
      </c>
      <c r="C765" s="7" t="s">
        <v>8575</v>
      </c>
      <c r="D765" s="1" t="s">
        <v>9298</v>
      </c>
      <c r="E765" s="8" t="s">
        <v>8261</v>
      </c>
    </row>
    <row r="766" spans="1:5" x14ac:dyDescent="0.3">
      <c r="A766" s="68">
        <v>765</v>
      </c>
      <c r="B766" s="1" t="s">
        <v>7244</v>
      </c>
      <c r="C766" s="7" t="s">
        <v>8575</v>
      </c>
      <c r="D766" s="1" t="s">
        <v>9299</v>
      </c>
      <c r="E766" s="8" t="s">
        <v>8262</v>
      </c>
    </row>
    <row r="767" spans="1:5" x14ac:dyDescent="0.3">
      <c r="A767" s="68">
        <v>766</v>
      </c>
      <c r="B767" s="1" t="s">
        <v>7245</v>
      </c>
      <c r="C767" s="7" t="s">
        <v>8575</v>
      </c>
      <c r="D767" s="1" t="s">
        <v>9300</v>
      </c>
      <c r="E767" s="8" t="s">
        <v>8263</v>
      </c>
    </row>
    <row r="768" spans="1:5" x14ac:dyDescent="0.3">
      <c r="A768" s="68">
        <v>767</v>
      </c>
      <c r="B768" s="1" t="s">
        <v>7246</v>
      </c>
      <c r="C768" s="7" t="s">
        <v>8574</v>
      </c>
      <c r="D768" s="1" t="s">
        <v>9301</v>
      </c>
      <c r="E768" s="8" t="s">
        <v>8264</v>
      </c>
    </row>
    <row r="769" spans="1:5" x14ac:dyDescent="0.3">
      <c r="A769" s="68">
        <v>768</v>
      </c>
      <c r="B769" s="1" t="s">
        <v>7247</v>
      </c>
      <c r="C769" s="7" t="s">
        <v>8574</v>
      </c>
      <c r="D769" s="1" t="s">
        <v>9302</v>
      </c>
      <c r="E769" s="8" t="s">
        <v>8265</v>
      </c>
    </row>
    <row r="770" spans="1:5" x14ac:dyDescent="0.3">
      <c r="A770" s="68">
        <v>769</v>
      </c>
      <c r="B770" s="1" t="s">
        <v>7248</v>
      </c>
      <c r="C770" s="7" t="s">
        <v>8574</v>
      </c>
      <c r="D770" s="1" t="s">
        <v>9303</v>
      </c>
      <c r="E770" s="8" t="s">
        <v>8266</v>
      </c>
    </row>
    <row r="771" spans="1:5" x14ac:dyDescent="0.3">
      <c r="A771" s="68">
        <v>770</v>
      </c>
      <c r="B771" s="1" t="s">
        <v>7249</v>
      </c>
      <c r="C771" s="7" t="s">
        <v>8574</v>
      </c>
      <c r="D771" s="1" t="s">
        <v>9304</v>
      </c>
      <c r="E771" s="8" t="s">
        <v>8267</v>
      </c>
    </row>
    <row r="772" spans="1:5" x14ac:dyDescent="0.3">
      <c r="A772" s="68">
        <v>771</v>
      </c>
      <c r="B772" s="1" t="s">
        <v>7250</v>
      </c>
      <c r="C772" s="7" t="s">
        <v>8579</v>
      </c>
      <c r="D772" s="1" t="s">
        <v>9305</v>
      </c>
      <c r="E772" s="8" t="s">
        <v>8268</v>
      </c>
    </row>
    <row r="773" spans="1:5" x14ac:dyDescent="0.3">
      <c r="A773" s="68">
        <v>772</v>
      </c>
      <c r="B773" s="1" t="s">
        <v>7251</v>
      </c>
      <c r="C773" s="7" t="s">
        <v>8575</v>
      </c>
      <c r="D773" s="1" t="s">
        <v>9306</v>
      </c>
      <c r="E773" s="8" t="s">
        <v>8269</v>
      </c>
    </row>
    <row r="774" spans="1:5" x14ac:dyDescent="0.3">
      <c r="A774" s="68">
        <v>773</v>
      </c>
      <c r="B774" s="1" t="s">
        <v>7252</v>
      </c>
      <c r="C774" s="7" t="s">
        <v>8575</v>
      </c>
      <c r="D774" s="1" t="s">
        <v>9307</v>
      </c>
      <c r="E774" s="8" t="s">
        <v>8270</v>
      </c>
    </row>
    <row r="775" spans="1:5" x14ac:dyDescent="0.3">
      <c r="A775" s="68">
        <v>774</v>
      </c>
      <c r="B775" s="1" t="s">
        <v>7253</v>
      </c>
      <c r="C775" s="7" t="s">
        <v>8577</v>
      </c>
      <c r="D775" s="1" t="s">
        <v>9308</v>
      </c>
      <c r="E775" s="8" t="s">
        <v>8271</v>
      </c>
    </row>
    <row r="776" spans="1:5" x14ac:dyDescent="0.3">
      <c r="A776" s="68">
        <v>775</v>
      </c>
      <c r="B776" s="1" t="s">
        <v>7254</v>
      </c>
      <c r="C776" s="7" t="s">
        <v>8577</v>
      </c>
      <c r="D776" s="1" t="s">
        <v>9309</v>
      </c>
      <c r="E776" s="8" t="s">
        <v>8272</v>
      </c>
    </row>
    <row r="777" spans="1:5" x14ac:dyDescent="0.3">
      <c r="A777" s="68">
        <v>776</v>
      </c>
      <c r="B777" s="1" t="s">
        <v>7255</v>
      </c>
      <c r="C777" s="7" t="s">
        <v>8575</v>
      </c>
      <c r="D777" s="1" t="s">
        <v>8985</v>
      </c>
      <c r="E777" s="8" t="s">
        <v>8273</v>
      </c>
    </row>
    <row r="778" spans="1:5" x14ac:dyDescent="0.3">
      <c r="A778" s="68">
        <v>777</v>
      </c>
      <c r="B778" s="1" t="s">
        <v>7256</v>
      </c>
      <c r="C778" s="7" t="s">
        <v>8575</v>
      </c>
      <c r="D778" s="1" t="s">
        <v>8985</v>
      </c>
      <c r="E778" s="8" t="s">
        <v>8274</v>
      </c>
    </row>
    <row r="779" spans="1:5" x14ac:dyDescent="0.3">
      <c r="A779" s="68">
        <v>778</v>
      </c>
      <c r="B779" s="1" t="s">
        <v>7257</v>
      </c>
      <c r="C779" s="7" t="s">
        <v>8575</v>
      </c>
      <c r="D779" s="1" t="s">
        <v>8985</v>
      </c>
      <c r="E779" s="8" t="s">
        <v>8275</v>
      </c>
    </row>
    <row r="780" spans="1:5" x14ac:dyDescent="0.3">
      <c r="A780" s="68">
        <v>779</v>
      </c>
      <c r="B780" s="1" t="s">
        <v>7258</v>
      </c>
      <c r="C780" s="7" t="s">
        <v>8575</v>
      </c>
      <c r="D780" s="1" t="s">
        <v>8985</v>
      </c>
      <c r="E780" s="8" t="s">
        <v>8276</v>
      </c>
    </row>
    <row r="781" spans="1:5" x14ac:dyDescent="0.3">
      <c r="A781" s="68">
        <v>780</v>
      </c>
      <c r="B781" s="1" t="s">
        <v>7259</v>
      </c>
      <c r="C781" s="7" t="s">
        <v>8575</v>
      </c>
      <c r="D781" s="1" t="s">
        <v>8985</v>
      </c>
      <c r="E781" s="8" t="s">
        <v>8277</v>
      </c>
    </row>
    <row r="782" spans="1:5" x14ac:dyDescent="0.3">
      <c r="A782" s="68">
        <v>781</v>
      </c>
      <c r="B782" s="1" t="s">
        <v>7260</v>
      </c>
      <c r="C782" s="7" t="s">
        <v>8574</v>
      </c>
      <c r="D782" s="1" t="s">
        <v>8985</v>
      </c>
      <c r="E782" s="8" t="s">
        <v>8278</v>
      </c>
    </row>
    <row r="783" spans="1:5" x14ac:dyDescent="0.3">
      <c r="A783" s="68">
        <v>782</v>
      </c>
      <c r="B783" s="1" t="s">
        <v>7261</v>
      </c>
      <c r="C783" s="7" t="s">
        <v>8577</v>
      </c>
      <c r="D783" s="1" t="s">
        <v>9310</v>
      </c>
      <c r="E783" s="8" t="s">
        <v>8279</v>
      </c>
    </row>
    <row r="784" spans="1:5" x14ac:dyDescent="0.3">
      <c r="A784" s="68">
        <v>783</v>
      </c>
      <c r="B784" s="1" t="s">
        <v>7262</v>
      </c>
      <c r="C784" s="7" t="s">
        <v>8575</v>
      </c>
      <c r="D784" s="1" t="s">
        <v>9311</v>
      </c>
      <c r="E784" s="8" t="s">
        <v>8280</v>
      </c>
    </row>
    <row r="785" spans="1:5" x14ac:dyDescent="0.3">
      <c r="A785" s="68">
        <v>784</v>
      </c>
      <c r="B785" s="1" t="s">
        <v>7263</v>
      </c>
      <c r="C785" s="7" t="s">
        <v>8575</v>
      </c>
      <c r="D785" s="1" t="s">
        <v>9312</v>
      </c>
      <c r="E785" s="8" t="s">
        <v>8281</v>
      </c>
    </row>
    <row r="786" spans="1:5" x14ac:dyDescent="0.3">
      <c r="A786" s="68">
        <v>785</v>
      </c>
      <c r="B786" s="1" t="s">
        <v>7264</v>
      </c>
      <c r="C786" s="7" t="s">
        <v>8576</v>
      </c>
      <c r="D786" s="1" t="s">
        <v>9313</v>
      </c>
      <c r="E786" s="8" t="s">
        <v>8282</v>
      </c>
    </row>
    <row r="787" spans="1:5" x14ac:dyDescent="0.3">
      <c r="A787" s="68">
        <v>786</v>
      </c>
      <c r="B787" s="1" t="s">
        <v>7265</v>
      </c>
      <c r="C787" s="7" t="s">
        <v>8576</v>
      </c>
      <c r="D787" s="1" t="s">
        <v>9314</v>
      </c>
      <c r="E787" s="8" t="s">
        <v>8283</v>
      </c>
    </row>
    <row r="788" spans="1:5" x14ac:dyDescent="0.3">
      <c r="A788" s="68">
        <v>787</v>
      </c>
      <c r="B788" s="1" t="s">
        <v>7266</v>
      </c>
      <c r="C788" s="7" t="s">
        <v>8576</v>
      </c>
      <c r="D788" s="1" t="s">
        <v>9315</v>
      </c>
      <c r="E788" s="8" t="s">
        <v>8284</v>
      </c>
    </row>
    <row r="789" spans="1:5" x14ac:dyDescent="0.3">
      <c r="A789" s="68">
        <v>788</v>
      </c>
      <c r="B789" s="1" t="s">
        <v>7267</v>
      </c>
      <c r="C789" s="7" t="s">
        <v>8576</v>
      </c>
      <c r="D789" s="1" t="s">
        <v>9316</v>
      </c>
      <c r="E789" s="8" t="s">
        <v>8285</v>
      </c>
    </row>
    <row r="790" spans="1:5" x14ac:dyDescent="0.3">
      <c r="A790" s="68">
        <v>789</v>
      </c>
      <c r="B790" s="1" t="s">
        <v>7268</v>
      </c>
      <c r="C790" s="7" t="s">
        <v>8576</v>
      </c>
      <c r="D790" s="1" t="s">
        <v>9317</v>
      </c>
      <c r="E790" s="8" t="s">
        <v>8286</v>
      </c>
    </row>
    <row r="791" spans="1:5" x14ac:dyDescent="0.3">
      <c r="A791" s="68">
        <v>790</v>
      </c>
      <c r="B791" s="1" t="s">
        <v>7269</v>
      </c>
      <c r="C791" s="7" t="s">
        <v>8577</v>
      </c>
      <c r="D791" s="1" t="s">
        <v>9318</v>
      </c>
      <c r="E791" s="8" t="s">
        <v>8287</v>
      </c>
    </row>
    <row r="792" spans="1:5" x14ac:dyDescent="0.3">
      <c r="A792" s="68">
        <v>791</v>
      </c>
      <c r="B792" s="1" t="s">
        <v>7270</v>
      </c>
      <c r="C792" s="7" t="s">
        <v>8577</v>
      </c>
      <c r="D792" s="1" t="s">
        <v>9319</v>
      </c>
      <c r="E792" s="8" t="s">
        <v>8288</v>
      </c>
    </row>
    <row r="793" spans="1:5" x14ac:dyDescent="0.3">
      <c r="A793" s="68">
        <v>792</v>
      </c>
      <c r="B793" s="1" t="s">
        <v>7271</v>
      </c>
      <c r="C793" s="7" t="s">
        <v>8577</v>
      </c>
      <c r="D793" s="1" t="s">
        <v>9320</v>
      </c>
      <c r="E793" s="8" t="s">
        <v>8289</v>
      </c>
    </row>
    <row r="794" spans="1:5" x14ac:dyDescent="0.3">
      <c r="A794" s="68">
        <v>793</v>
      </c>
      <c r="B794" s="1" t="s">
        <v>7272</v>
      </c>
      <c r="C794" s="7" t="s">
        <v>8577</v>
      </c>
      <c r="D794" s="1" t="s">
        <v>9321</v>
      </c>
      <c r="E794" s="8" t="s">
        <v>8290</v>
      </c>
    </row>
    <row r="795" spans="1:5" x14ac:dyDescent="0.3">
      <c r="A795" s="68">
        <v>794</v>
      </c>
      <c r="B795" s="1" t="s">
        <v>7273</v>
      </c>
      <c r="C795" s="7" t="s">
        <v>8577</v>
      </c>
      <c r="D795" s="1" t="s">
        <v>9322</v>
      </c>
      <c r="E795" s="8" t="s">
        <v>8291</v>
      </c>
    </row>
    <row r="796" spans="1:5" x14ac:dyDescent="0.3">
      <c r="A796" s="68">
        <v>795</v>
      </c>
      <c r="B796" s="1" t="s">
        <v>7274</v>
      </c>
      <c r="C796" s="7" t="s">
        <v>8577</v>
      </c>
      <c r="D796" s="1" t="s">
        <v>9323</v>
      </c>
      <c r="E796" s="8" t="s">
        <v>8292</v>
      </c>
    </row>
    <row r="797" spans="1:5" x14ac:dyDescent="0.3">
      <c r="A797" s="68">
        <v>796</v>
      </c>
      <c r="B797" s="1" t="s">
        <v>7275</v>
      </c>
      <c r="C797" s="7" t="s">
        <v>8577</v>
      </c>
      <c r="D797" s="1" t="s">
        <v>9324</v>
      </c>
      <c r="E797" s="8" t="s">
        <v>8293</v>
      </c>
    </row>
    <row r="798" spans="1:5" x14ac:dyDescent="0.3">
      <c r="A798" s="68">
        <v>797</v>
      </c>
      <c r="B798" s="1" t="s">
        <v>7276</v>
      </c>
      <c r="C798" s="7" t="s">
        <v>8575</v>
      </c>
      <c r="D798" s="1" t="s">
        <v>9325</v>
      </c>
      <c r="E798" s="8" t="s">
        <v>8294</v>
      </c>
    </row>
    <row r="799" spans="1:5" x14ac:dyDescent="0.3">
      <c r="A799" s="68">
        <v>798</v>
      </c>
      <c r="B799" s="1" t="s">
        <v>7277</v>
      </c>
      <c r="C799" s="7" t="s">
        <v>8575</v>
      </c>
      <c r="D799" s="1" t="s">
        <v>9326</v>
      </c>
      <c r="E799" s="8" t="s">
        <v>8295</v>
      </c>
    </row>
    <row r="800" spans="1:5" x14ac:dyDescent="0.3">
      <c r="A800" s="68">
        <v>799</v>
      </c>
      <c r="B800" s="1" t="s">
        <v>7278</v>
      </c>
      <c r="C800" s="7" t="s">
        <v>8575</v>
      </c>
      <c r="D800" s="1" t="s">
        <v>9327</v>
      </c>
      <c r="E800" s="8" t="s">
        <v>8296</v>
      </c>
    </row>
    <row r="801" spans="1:5" x14ac:dyDescent="0.3">
      <c r="A801" s="68">
        <v>800</v>
      </c>
      <c r="B801" s="1" t="s">
        <v>7279</v>
      </c>
      <c r="C801" s="7" t="s">
        <v>8575</v>
      </c>
      <c r="D801" s="1" t="s">
        <v>9328</v>
      </c>
      <c r="E801" s="8" t="s">
        <v>8297</v>
      </c>
    </row>
    <row r="802" spans="1:5" x14ac:dyDescent="0.3">
      <c r="A802" s="68">
        <v>801</v>
      </c>
      <c r="B802" s="1" t="s">
        <v>7280</v>
      </c>
      <c r="C802" s="7" t="s">
        <v>8575</v>
      </c>
      <c r="D802" s="1" t="s">
        <v>9329</v>
      </c>
      <c r="E802" s="8" t="s">
        <v>8298</v>
      </c>
    </row>
    <row r="803" spans="1:5" x14ac:dyDescent="0.3">
      <c r="A803" s="68">
        <v>802</v>
      </c>
      <c r="B803" s="1" t="s">
        <v>7281</v>
      </c>
      <c r="C803" s="7" t="s">
        <v>8575</v>
      </c>
      <c r="D803" s="1" t="s">
        <v>9330</v>
      </c>
      <c r="E803" s="8" t="s">
        <v>8299</v>
      </c>
    </row>
    <row r="804" spans="1:5" x14ac:dyDescent="0.3">
      <c r="A804" s="68">
        <v>803</v>
      </c>
      <c r="B804" s="1" t="s">
        <v>5968</v>
      </c>
      <c r="C804" s="7" t="s">
        <v>8575</v>
      </c>
      <c r="D804" s="1" t="s">
        <v>9331</v>
      </c>
      <c r="E804" s="8" t="s">
        <v>8300</v>
      </c>
    </row>
    <row r="805" spans="1:5" x14ac:dyDescent="0.3">
      <c r="A805" s="68">
        <v>804</v>
      </c>
      <c r="B805" s="1" t="s">
        <v>7282</v>
      </c>
      <c r="C805" s="7" t="s">
        <v>8575</v>
      </c>
      <c r="D805" s="1" t="s">
        <v>9332</v>
      </c>
      <c r="E805" s="8" t="s">
        <v>8301</v>
      </c>
    </row>
    <row r="806" spans="1:5" x14ac:dyDescent="0.3">
      <c r="A806" s="68">
        <v>805</v>
      </c>
      <c r="B806" s="1" t="s">
        <v>7283</v>
      </c>
      <c r="C806" s="7" t="s">
        <v>8575</v>
      </c>
      <c r="D806" s="1" t="s">
        <v>9333</v>
      </c>
      <c r="E806" s="8" t="s">
        <v>8302</v>
      </c>
    </row>
    <row r="807" spans="1:5" x14ac:dyDescent="0.3">
      <c r="A807" s="68">
        <v>806</v>
      </c>
      <c r="B807" s="1" t="s">
        <v>7284</v>
      </c>
      <c r="C807" s="7" t="s">
        <v>8575</v>
      </c>
      <c r="D807" s="1" t="s">
        <v>9334</v>
      </c>
      <c r="E807" s="8" t="s">
        <v>8303</v>
      </c>
    </row>
    <row r="808" spans="1:5" x14ac:dyDescent="0.3">
      <c r="A808" s="68">
        <v>807</v>
      </c>
      <c r="B808" s="1" t="s">
        <v>7285</v>
      </c>
      <c r="C808" s="7" t="s">
        <v>8575</v>
      </c>
      <c r="D808" s="1" t="s">
        <v>9335</v>
      </c>
      <c r="E808" s="8" t="s">
        <v>8304</v>
      </c>
    </row>
    <row r="809" spans="1:5" x14ac:dyDescent="0.3">
      <c r="A809" s="68">
        <v>808</v>
      </c>
      <c r="B809" s="1" t="s">
        <v>5835</v>
      </c>
      <c r="C809" s="7" t="s">
        <v>8574</v>
      </c>
      <c r="D809" s="1" t="s">
        <v>9336</v>
      </c>
      <c r="E809" s="8" t="s">
        <v>8305</v>
      </c>
    </row>
    <row r="810" spans="1:5" x14ac:dyDescent="0.3">
      <c r="A810" s="68">
        <v>809</v>
      </c>
      <c r="B810" s="1" t="s">
        <v>7286</v>
      </c>
      <c r="C810" s="7" t="s">
        <v>8576</v>
      </c>
      <c r="D810" s="1" t="s">
        <v>9337</v>
      </c>
      <c r="E810" s="8" t="s">
        <v>8306</v>
      </c>
    </row>
    <row r="811" spans="1:5" x14ac:dyDescent="0.3">
      <c r="A811" s="68">
        <v>810</v>
      </c>
      <c r="B811" s="1" t="s">
        <v>7287</v>
      </c>
      <c r="C811" s="7" t="s">
        <v>8575</v>
      </c>
      <c r="D811" s="1" t="s">
        <v>9338</v>
      </c>
      <c r="E811" s="8" t="s">
        <v>8307</v>
      </c>
    </row>
    <row r="812" spans="1:5" x14ac:dyDescent="0.3">
      <c r="A812" s="68">
        <v>811</v>
      </c>
      <c r="B812" s="1" t="s">
        <v>7288</v>
      </c>
      <c r="C812" s="7" t="s">
        <v>8575</v>
      </c>
      <c r="D812" s="1" t="s">
        <v>9339</v>
      </c>
      <c r="E812" s="8" t="s">
        <v>8308</v>
      </c>
    </row>
    <row r="813" spans="1:5" x14ac:dyDescent="0.3">
      <c r="A813" s="68">
        <v>812</v>
      </c>
      <c r="B813" s="1" t="s">
        <v>7289</v>
      </c>
      <c r="C813" s="7" t="s">
        <v>8575</v>
      </c>
      <c r="D813" s="1" t="s">
        <v>9340</v>
      </c>
      <c r="E813" s="8" t="s">
        <v>8309</v>
      </c>
    </row>
    <row r="814" spans="1:5" x14ac:dyDescent="0.3">
      <c r="A814" s="68">
        <v>813</v>
      </c>
      <c r="B814" s="1" t="s">
        <v>7290</v>
      </c>
      <c r="C814" s="7" t="s">
        <v>8575</v>
      </c>
      <c r="D814" s="1" t="s">
        <v>9341</v>
      </c>
      <c r="E814" s="8" t="s">
        <v>8310</v>
      </c>
    </row>
    <row r="815" spans="1:5" x14ac:dyDescent="0.3">
      <c r="A815" s="68">
        <v>814</v>
      </c>
      <c r="B815" s="1" t="s">
        <v>7291</v>
      </c>
      <c r="C815" s="7" t="s">
        <v>8577</v>
      </c>
      <c r="D815" s="1" t="s">
        <v>9342</v>
      </c>
      <c r="E815" s="8" t="s">
        <v>8311</v>
      </c>
    </row>
    <row r="816" spans="1:5" x14ac:dyDescent="0.3">
      <c r="A816" s="68">
        <v>815</v>
      </c>
      <c r="B816" s="1" t="s">
        <v>7292</v>
      </c>
      <c r="C816" s="7" t="s">
        <v>8577</v>
      </c>
      <c r="D816" s="1" t="s">
        <v>9343</v>
      </c>
      <c r="E816" s="8" t="s">
        <v>8312</v>
      </c>
    </row>
    <row r="817" spans="1:5" x14ac:dyDescent="0.3">
      <c r="A817" s="68">
        <v>816</v>
      </c>
      <c r="B817" s="1" t="s">
        <v>7293</v>
      </c>
      <c r="C817" s="7" t="s">
        <v>8575</v>
      </c>
      <c r="D817" s="1" t="s">
        <v>9344</v>
      </c>
      <c r="E817" s="8" t="s">
        <v>8313</v>
      </c>
    </row>
    <row r="818" spans="1:5" x14ac:dyDescent="0.3">
      <c r="A818" s="68">
        <v>817</v>
      </c>
      <c r="B818" s="1" t="s">
        <v>7294</v>
      </c>
      <c r="C818" s="7" t="s">
        <v>8575</v>
      </c>
      <c r="D818" s="1" t="s">
        <v>9345</v>
      </c>
      <c r="E818" s="8" t="s">
        <v>8314</v>
      </c>
    </row>
    <row r="819" spans="1:5" x14ac:dyDescent="0.3">
      <c r="A819" s="68">
        <v>818</v>
      </c>
      <c r="B819" s="1" t="s">
        <v>7295</v>
      </c>
      <c r="C819" s="7" t="s">
        <v>8584</v>
      </c>
      <c r="D819" s="1" t="s">
        <v>9346</v>
      </c>
      <c r="E819" s="8" t="s">
        <v>8315</v>
      </c>
    </row>
    <row r="820" spans="1:5" x14ac:dyDescent="0.3">
      <c r="A820" s="68">
        <v>819</v>
      </c>
      <c r="B820" s="1" t="s">
        <v>7296</v>
      </c>
      <c r="C820" s="7" t="s">
        <v>8575</v>
      </c>
      <c r="D820" s="1" t="s">
        <v>9347</v>
      </c>
      <c r="E820" s="8" t="s">
        <v>8316</v>
      </c>
    </row>
    <row r="821" spans="1:5" x14ac:dyDescent="0.3">
      <c r="A821" s="68">
        <v>820</v>
      </c>
      <c r="B821" s="1" t="s">
        <v>7297</v>
      </c>
      <c r="C821" s="7" t="s">
        <v>8575</v>
      </c>
      <c r="D821" s="1" t="s">
        <v>9348</v>
      </c>
      <c r="E821" s="8" t="s">
        <v>8317</v>
      </c>
    </row>
    <row r="822" spans="1:5" x14ac:dyDescent="0.3">
      <c r="A822" s="68">
        <v>821</v>
      </c>
      <c r="B822" s="1" t="s">
        <v>7298</v>
      </c>
      <c r="C822" s="7" t="s">
        <v>8575</v>
      </c>
      <c r="D822" s="1" t="s">
        <v>9349</v>
      </c>
      <c r="E822" s="8" t="s">
        <v>8318</v>
      </c>
    </row>
    <row r="823" spans="1:5" x14ac:dyDescent="0.3">
      <c r="A823" s="68">
        <v>822</v>
      </c>
      <c r="B823" s="1" t="s">
        <v>7299</v>
      </c>
      <c r="C823" s="7" t="s">
        <v>8575</v>
      </c>
      <c r="D823" s="1" t="s">
        <v>9350</v>
      </c>
      <c r="E823" s="8" t="s">
        <v>8319</v>
      </c>
    </row>
    <row r="824" spans="1:5" x14ac:dyDescent="0.3">
      <c r="A824" s="68">
        <v>823</v>
      </c>
      <c r="B824" s="1" t="s">
        <v>7300</v>
      </c>
      <c r="C824" s="7" t="s">
        <v>8575</v>
      </c>
      <c r="D824" s="1" t="s">
        <v>9351</v>
      </c>
      <c r="E824" s="8" t="s">
        <v>8320</v>
      </c>
    </row>
    <row r="825" spans="1:5" x14ac:dyDescent="0.3">
      <c r="A825" s="68">
        <v>824</v>
      </c>
      <c r="B825" s="1" t="s">
        <v>7301</v>
      </c>
      <c r="C825" s="7" t="s">
        <v>8575</v>
      </c>
      <c r="D825" s="1" t="s">
        <v>9352</v>
      </c>
      <c r="E825" s="8" t="s">
        <v>8321</v>
      </c>
    </row>
    <row r="826" spans="1:5" x14ac:dyDescent="0.3">
      <c r="A826" s="68">
        <v>825</v>
      </c>
      <c r="B826" s="1" t="s">
        <v>7302</v>
      </c>
      <c r="C826" s="7" t="s">
        <v>8575</v>
      </c>
      <c r="D826" s="1" t="s">
        <v>9353</v>
      </c>
      <c r="E826" s="8" t="s">
        <v>8322</v>
      </c>
    </row>
    <row r="827" spans="1:5" x14ac:dyDescent="0.3">
      <c r="A827" s="68">
        <v>826</v>
      </c>
      <c r="B827" s="1" t="s">
        <v>7303</v>
      </c>
      <c r="C827" s="7" t="s">
        <v>8575</v>
      </c>
      <c r="D827" s="1" t="s">
        <v>9354</v>
      </c>
      <c r="E827" s="8" t="s">
        <v>8323</v>
      </c>
    </row>
    <row r="828" spans="1:5" x14ac:dyDescent="0.3">
      <c r="A828" s="68">
        <v>827</v>
      </c>
      <c r="B828" s="1" t="s">
        <v>7304</v>
      </c>
      <c r="C828" s="7" t="s">
        <v>8575</v>
      </c>
      <c r="D828" s="1" t="s">
        <v>9355</v>
      </c>
      <c r="E828" s="8" t="s">
        <v>8324</v>
      </c>
    </row>
    <row r="829" spans="1:5" x14ac:dyDescent="0.3">
      <c r="A829" s="68">
        <v>828</v>
      </c>
      <c r="B829" s="1" t="s">
        <v>7305</v>
      </c>
      <c r="C829" s="7" t="s">
        <v>8575</v>
      </c>
      <c r="D829" s="1" t="s">
        <v>9356</v>
      </c>
      <c r="E829" s="8" t="s">
        <v>8325</v>
      </c>
    </row>
    <row r="830" spans="1:5" x14ac:dyDescent="0.3">
      <c r="A830" s="68">
        <v>829</v>
      </c>
      <c r="B830" s="1" t="s">
        <v>7306</v>
      </c>
      <c r="C830" s="7" t="s">
        <v>8575</v>
      </c>
      <c r="D830" s="1" t="s">
        <v>9357</v>
      </c>
      <c r="E830" s="8" t="s">
        <v>8326</v>
      </c>
    </row>
    <row r="831" spans="1:5" x14ac:dyDescent="0.3">
      <c r="A831" s="68">
        <v>830</v>
      </c>
      <c r="B831" s="1" t="s">
        <v>7307</v>
      </c>
      <c r="C831" s="7" t="s">
        <v>8575</v>
      </c>
      <c r="D831" s="1" t="s">
        <v>9358</v>
      </c>
      <c r="E831" s="8" t="s">
        <v>8327</v>
      </c>
    </row>
    <row r="832" spans="1:5" x14ac:dyDescent="0.3">
      <c r="A832" s="68">
        <v>831</v>
      </c>
      <c r="B832" s="1" t="s">
        <v>7308</v>
      </c>
      <c r="C832" s="7" t="s">
        <v>8574</v>
      </c>
      <c r="D832" s="1" t="s">
        <v>9359</v>
      </c>
      <c r="E832" s="8" t="s">
        <v>8328</v>
      </c>
    </row>
    <row r="833" spans="1:5" x14ac:dyDescent="0.3">
      <c r="A833" s="68">
        <v>832</v>
      </c>
      <c r="B833" s="1" t="s">
        <v>7309</v>
      </c>
      <c r="C833" s="7" t="s">
        <v>8575</v>
      </c>
      <c r="D833" s="1" t="s">
        <v>9360</v>
      </c>
      <c r="E833" s="8" t="s">
        <v>8329</v>
      </c>
    </row>
    <row r="834" spans="1:5" x14ac:dyDescent="0.3">
      <c r="A834" s="68">
        <v>833</v>
      </c>
      <c r="B834" s="1" t="s">
        <v>7310</v>
      </c>
      <c r="C834" s="7" t="s">
        <v>8574</v>
      </c>
      <c r="D834" s="1" t="s">
        <v>9361</v>
      </c>
      <c r="E834" s="8" t="s">
        <v>8330</v>
      </c>
    </row>
    <row r="835" spans="1:5" x14ac:dyDescent="0.3">
      <c r="A835" s="68">
        <v>834</v>
      </c>
      <c r="B835" s="1" t="s">
        <v>7311</v>
      </c>
      <c r="C835" s="7" t="s">
        <v>8575</v>
      </c>
      <c r="D835" s="1" t="s">
        <v>9362</v>
      </c>
      <c r="E835" s="8" t="s">
        <v>8331</v>
      </c>
    </row>
    <row r="836" spans="1:5" x14ac:dyDescent="0.3">
      <c r="A836" s="68">
        <v>835</v>
      </c>
      <c r="B836" s="1" t="s">
        <v>5958</v>
      </c>
      <c r="C836" s="7" t="s">
        <v>8575</v>
      </c>
      <c r="D836" s="1" t="s">
        <v>9363</v>
      </c>
      <c r="E836" s="8" t="s">
        <v>8332</v>
      </c>
    </row>
    <row r="837" spans="1:5" x14ac:dyDescent="0.3">
      <c r="A837" s="68">
        <v>836</v>
      </c>
      <c r="B837" s="1" t="s">
        <v>7312</v>
      </c>
      <c r="C837" s="7" t="s">
        <v>8575</v>
      </c>
      <c r="D837" s="1" t="s">
        <v>9364</v>
      </c>
      <c r="E837" s="8" t="s">
        <v>8333</v>
      </c>
    </row>
    <row r="838" spans="1:5" x14ac:dyDescent="0.3">
      <c r="A838" s="68">
        <v>837</v>
      </c>
      <c r="B838" s="1" t="s">
        <v>6021</v>
      </c>
      <c r="C838" s="7" t="s">
        <v>8575</v>
      </c>
      <c r="D838" s="1" t="s">
        <v>9365</v>
      </c>
      <c r="E838" s="8" t="s">
        <v>8334</v>
      </c>
    </row>
    <row r="839" spans="1:5" x14ac:dyDescent="0.3">
      <c r="A839" s="68">
        <v>838</v>
      </c>
      <c r="B839" s="1" t="s">
        <v>7313</v>
      </c>
      <c r="C839" s="7" t="s">
        <v>8575</v>
      </c>
      <c r="D839" s="1" t="s">
        <v>9366</v>
      </c>
      <c r="E839" s="8" t="s">
        <v>8335</v>
      </c>
    </row>
    <row r="840" spans="1:5" x14ac:dyDescent="0.3">
      <c r="A840" s="68">
        <v>839</v>
      </c>
      <c r="B840" s="1" t="s">
        <v>7314</v>
      </c>
      <c r="C840" s="7" t="s">
        <v>8574</v>
      </c>
      <c r="D840" s="1" t="s">
        <v>9367</v>
      </c>
      <c r="E840" s="8" t="s">
        <v>8336</v>
      </c>
    </row>
    <row r="841" spans="1:5" x14ac:dyDescent="0.3">
      <c r="A841" s="68">
        <v>840</v>
      </c>
      <c r="B841" s="1" t="s">
        <v>7315</v>
      </c>
      <c r="C841" s="7" t="s">
        <v>8574</v>
      </c>
      <c r="D841" s="1" t="s">
        <v>9368</v>
      </c>
      <c r="E841" s="8" t="s">
        <v>8337</v>
      </c>
    </row>
    <row r="842" spans="1:5" x14ac:dyDescent="0.3">
      <c r="A842" s="68">
        <v>841</v>
      </c>
      <c r="B842" s="1" t="s">
        <v>7316</v>
      </c>
      <c r="C842" s="7" t="s">
        <v>8575</v>
      </c>
      <c r="D842" s="1" t="s">
        <v>9369</v>
      </c>
      <c r="E842" s="8" t="s">
        <v>8338</v>
      </c>
    </row>
    <row r="843" spans="1:5" x14ac:dyDescent="0.3">
      <c r="A843" s="68">
        <v>842</v>
      </c>
      <c r="B843" s="1" t="s">
        <v>5974</v>
      </c>
      <c r="C843" s="7" t="s">
        <v>8575</v>
      </c>
      <c r="D843" s="1" t="s">
        <v>9370</v>
      </c>
      <c r="E843" s="8" t="s">
        <v>8339</v>
      </c>
    </row>
    <row r="844" spans="1:5" x14ac:dyDescent="0.3">
      <c r="A844" s="68">
        <v>843</v>
      </c>
      <c r="B844" s="1" t="s">
        <v>7317</v>
      </c>
      <c r="C844" s="7" t="s">
        <v>8575</v>
      </c>
      <c r="D844" s="1" t="s">
        <v>9371</v>
      </c>
      <c r="E844" s="8" t="s">
        <v>8340</v>
      </c>
    </row>
    <row r="845" spans="1:5" x14ac:dyDescent="0.3">
      <c r="A845" s="68">
        <v>844</v>
      </c>
      <c r="B845" s="1" t="s">
        <v>7318</v>
      </c>
      <c r="C845" s="7" t="s">
        <v>8574</v>
      </c>
      <c r="D845" s="1" t="s">
        <v>9372</v>
      </c>
      <c r="E845" s="8" t="s">
        <v>8341</v>
      </c>
    </row>
    <row r="846" spans="1:5" x14ac:dyDescent="0.3">
      <c r="A846" s="68">
        <v>845</v>
      </c>
      <c r="B846" s="1" t="s">
        <v>6022</v>
      </c>
      <c r="C846" s="7" t="s">
        <v>8574</v>
      </c>
      <c r="D846" s="1" t="s">
        <v>9373</v>
      </c>
      <c r="E846" s="8" t="s">
        <v>8342</v>
      </c>
    </row>
    <row r="847" spans="1:5" x14ac:dyDescent="0.3">
      <c r="A847" s="68">
        <v>846</v>
      </c>
      <c r="B847" s="1" t="s">
        <v>7319</v>
      </c>
      <c r="C847" s="7" t="s">
        <v>8574</v>
      </c>
      <c r="D847" s="1" t="s">
        <v>9374</v>
      </c>
      <c r="E847" s="8" t="s">
        <v>8343</v>
      </c>
    </row>
    <row r="848" spans="1:5" x14ac:dyDescent="0.3">
      <c r="A848" s="68">
        <v>847</v>
      </c>
      <c r="B848" s="1" t="s">
        <v>7320</v>
      </c>
      <c r="C848" s="7" t="s">
        <v>8575</v>
      </c>
      <c r="D848" s="1" t="s">
        <v>9375</v>
      </c>
      <c r="E848" s="8" t="s">
        <v>8344</v>
      </c>
    </row>
    <row r="849" spans="1:5" x14ac:dyDescent="0.3">
      <c r="A849" s="68">
        <v>848</v>
      </c>
      <c r="B849" s="1" t="s">
        <v>7321</v>
      </c>
      <c r="C849" s="7" t="s">
        <v>8575</v>
      </c>
      <c r="D849" s="1" t="s">
        <v>9376</v>
      </c>
      <c r="E849" s="8" t="s">
        <v>8345</v>
      </c>
    </row>
    <row r="850" spans="1:5" x14ac:dyDescent="0.3">
      <c r="A850" s="68">
        <v>849</v>
      </c>
      <c r="B850" s="1" t="s">
        <v>7322</v>
      </c>
      <c r="C850" s="7" t="s">
        <v>8575</v>
      </c>
      <c r="D850" s="1" t="s">
        <v>9377</v>
      </c>
      <c r="E850" s="8" t="s">
        <v>8346</v>
      </c>
    </row>
    <row r="851" spans="1:5" x14ac:dyDescent="0.3">
      <c r="A851" s="68">
        <v>850</v>
      </c>
      <c r="B851" s="1" t="s">
        <v>7323</v>
      </c>
      <c r="C851" s="7" t="s">
        <v>8575</v>
      </c>
      <c r="D851" s="1" t="s">
        <v>9378</v>
      </c>
      <c r="E851" s="8" t="s">
        <v>8347</v>
      </c>
    </row>
    <row r="852" spans="1:5" x14ac:dyDescent="0.3">
      <c r="A852" s="68">
        <v>851</v>
      </c>
      <c r="B852" s="1" t="s">
        <v>7324</v>
      </c>
      <c r="C852" s="7" t="s">
        <v>8575</v>
      </c>
      <c r="D852" s="1" t="s">
        <v>9379</v>
      </c>
      <c r="E852" s="8" t="s">
        <v>8348</v>
      </c>
    </row>
    <row r="853" spans="1:5" x14ac:dyDescent="0.3">
      <c r="A853" s="68">
        <v>852</v>
      </c>
      <c r="B853" s="1" t="s">
        <v>7325</v>
      </c>
      <c r="C853" s="7" t="s">
        <v>8575</v>
      </c>
      <c r="D853" s="1" t="s">
        <v>9380</v>
      </c>
      <c r="E853" s="8" t="s">
        <v>8349</v>
      </c>
    </row>
    <row r="854" spans="1:5" x14ac:dyDescent="0.3">
      <c r="A854" s="68">
        <v>853</v>
      </c>
      <c r="B854" s="1" t="s">
        <v>7326</v>
      </c>
      <c r="C854" s="7" t="s">
        <v>8575</v>
      </c>
      <c r="D854" s="1" t="s">
        <v>9381</v>
      </c>
      <c r="E854" s="8" t="s">
        <v>8350</v>
      </c>
    </row>
    <row r="855" spans="1:5" x14ac:dyDescent="0.3">
      <c r="A855" s="68">
        <v>854</v>
      </c>
      <c r="B855" s="1" t="s">
        <v>7327</v>
      </c>
      <c r="C855" s="7" t="s">
        <v>8575</v>
      </c>
      <c r="D855" s="1" t="s">
        <v>9382</v>
      </c>
      <c r="E855" s="8" t="s">
        <v>8351</v>
      </c>
    </row>
    <row r="856" spans="1:5" x14ac:dyDescent="0.3">
      <c r="A856" s="68">
        <v>855</v>
      </c>
      <c r="B856" s="1" t="s">
        <v>7328</v>
      </c>
      <c r="C856" s="7" t="s">
        <v>8575</v>
      </c>
      <c r="D856" s="1" t="s">
        <v>9383</v>
      </c>
      <c r="E856" s="8" t="s">
        <v>8352</v>
      </c>
    </row>
    <row r="857" spans="1:5" x14ac:dyDescent="0.3">
      <c r="A857" s="68">
        <v>856</v>
      </c>
      <c r="B857" s="1" t="s">
        <v>7329</v>
      </c>
      <c r="C857" s="7" t="s">
        <v>8574</v>
      </c>
      <c r="D857" s="1" t="s">
        <v>9384</v>
      </c>
      <c r="E857" s="8" t="s">
        <v>8353</v>
      </c>
    </row>
    <row r="858" spans="1:5" x14ac:dyDescent="0.3">
      <c r="A858" s="68">
        <v>857</v>
      </c>
      <c r="B858" s="1" t="s">
        <v>7330</v>
      </c>
      <c r="C858" s="7" t="s">
        <v>8574</v>
      </c>
      <c r="D858" s="1" t="s">
        <v>9385</v>
      </c>
      <c r="E858" s="8" t="s">
        <v>8354</v>
      </c>
    </row>
    <row r="859" spans="1:5" x14ac:dyDescent="0.3">
      <c r="A859" s="68">
        <v>858</v>
      </c>
      <c r="B859" s="1" t="s">
        <v>7331</v>
      </c>
      <c r="C859" s="7" t="s">
        <v>8574</v>
      </c>
      <c r="D859" s="1" t="s">
        <v>9386</v>
      </c>
      <c r="E859" s="8" t="s">
        <v>8355</v>
      </c>
    </row>
    <row r="860" spans="1:5" x14ac:dyDescent="0.3">
      <c r="A860" s="68">
        <v>859</v>
      </c>
      <c r="B860" s="1" t="s">
        <v>7332</v>
      </c>
      <c r="C860" s="7" t="s">
        <v>8577</v>
      </c>
      <c r="D860" s="1" t="s">
        <v>9387</v>
      </c>
      <c r="E860" s="8" t="s">
        <v>8356</v>
      </c>
    </row>
    <row r="861" spans="1:5" x14ac:dyDescent="0.3">
      <c r="A861" s="68">
        <v>860</v>
      </c>
      <c r="B861" s="1" t="s">
        <v>7333</v>
      </c>
      <c r="C861" s="7" t="s">
        <v>8574</v>
      </c>
      <c r="D861" s="1" t="s">
        <v>9388</v>
      </c>
      <c r="E861" s="8" t="s">
        <v>8357</v>
      </c>
    </row>
    <row r="862" spans="1:5" x14ac:dyDescent="0.3">
      <c r="A862" s="68">
        <v>861</v>
      </c>
      <c r="B862" s="1" t="s">
        <v>7334</v>
      </c>
      <c r="C862" s="7" t="s">
        <v>8574</v>
      </c>
      <c r="D862" s="1" t="s">
        <v>9389</v>
      </c>
      <c r="E862" s="8" t="s">
        <v>8358</v>
      </c>
    </row>
    <row r="863" spans="1:5" x14ac:dyDescent="0.3">
      <c r="A863" s="68">
        <v>862</v>
      </c>
      <c r="B863" s="1" t="s">
        <v>7335</v>
      </c>
      <c r="C863" s="7" t="s">
        <v>8575</v>
      </c>
      <c r="D863" s="1" t="s">
        <v>9390</v>
      </c>
      <c r="E863" s="8" t="s">
        <v>8359</v>
      </c>
    </row>
    <row r="864" spans="1:5" x14ac:dyDescent="0.3">
      <c r="A864" s="68">
        <v>863</v>
      </c>
      <c r="B864" s="1" t="s">
        <v>7336</v>
      </c>
      <c r="C864" s="7" t="s">
        <v>8577</v>
      </c>
      <c r="D864" s="1" t="s">
        <v>8985</v>
      </c>
      <c r="E864" s="8" t="s">
        <v>8360</v>
      </c>
    </row>
    <row r="865" spans="1:5" x14ac:dyDescent="0.3">
      <c r="A865" s="68">
        <v>864</v>
      </c>
      <c r="B865" s="1" t="s">
        <v>7337</v>
      </c>
      <c r="C865" s="7" t="s">
        <v>8575</v>
      </c>
      <c r="D865" s="1" t="s">
        <v>9391</v>
      </c>
      <c r="E865" s="8" t="s">
        <v>8361</v>
      </c>
    </row>
    <row r="866" spans="1:5" x14ac:dyDescent="0.3">
      <c r="A866" s="68">
        <v>865</v>
      </c>
      <c r="B866" s="1" t="s">
        <v>7338</v>
      </c>
      <c r="C866" s="7" t="s">
        <v>8574</v>
      </c>
      <c r="D866" s="1" t="s">
        <v>9392</v>
      </c>
      <c r="E866" s="8" t="s">
        <v>8362</v>
      </c>
    </row>
    <row r="867" spans="1:5" x14ac:dyDescent="0.3">
      <c r="A867" s="68">
        <v>866</v>
      </c>
      <c r="B867" s="1" t="s">
        <v>7339</v>
      </c>
      <c r="C867" s="7" t="s">
        <v>8575</v>
      </c>
      <c r="D867" s="1" t="s">
        <v>9393</v>
      </c>
      <c r="E867" s="8" t="s">
        <v>8363</v>
      </c>
    </row>
    <row r="868" spans="1:5" x14ac:dyDescent="0.3">
      <c r="A868" s="68">
        <v>867</v>
      </c>
      <c r="B868" s="1" t="s">
        <v>7340</v>
      </c>
      <c r="C868" s="7" t="s">
        <v>8577</v>
      </c>
      <c r="D868" s="1" t="s">
        <v>9394</v>
      </c>
      <c r="E868" s="8" t="s">
        <v>8364</v>
      </c>
    </row>
    <row r="869" spans="1:5" x14ac:dyDescent="0.3">
      <c r="A869" s="68">
        <v>868</v>
      </c>
      <c r="B869" s="1" t="s">
        <v>7341</v>
      </c>
      <c r="C869" s="7" t="s">
        <v>8579</v>
      </c>
      <c r="D869" s="1" t="s">
        <v>9395</v>
      </c>
      <c r="E869" s="8" t="s">
        <v>8365</v>
      </c>
    </row>
    <row r="870" spans="1:5" x14ac:dyDescent="0.3">
      <c r="A870" s="68">
        <v>869</v>
      </c>
      <c r="B870" s="1" t="s">
        <v>7342</v>
      </c>
      <c r="C870" s="7" t="s">
        <v>8579</v>
      </c>
      <c r="D870" s="1" t="s">
        <v>9396</v>
      </c>
      <c r="E870" s="8" t="s">
        <v>8366</v>
      </c>
    </row>
    <row r="871" spans="1:5" x14ac:dyDescent="0.3">
      <c r="A871" s="68">
        <v>870</v>
      </c>
      <c r="B871" s="1" t="s">
        <v>7343</v>
      </c>
      <c r="C871" s="7" t="s">
        <v>8578</v>
      </c>
      <c r="D871" s="1" t="s">
        <v>9397</v>
      </c>
      <c r="E871" s="8" t="s">
        <v>8367</v>
      </c>
    </row>
    <row r="872" spans="1:5" x14ac:dyDescent="0.3">
      <c r="A872" s="68">
        <v>871</v>
      </c>
      <c r="B872" s="1" t="s">
        <v>7344</v>
      </c>
      <c r="C872" s="7" t="s">
        <v>8581</v>
      </c>
      <c r="D872" s="1" t="s">
        <v>9398</v>
      </c>
      <c r="E872" s="8" t="s">
        <v>8368</v>
      </c>
    </row>
    <row r="873" spans="1:5" x14ac:dyDescent="0.3">
      <c r="A873" s="68">
        <v>872</v>
      </c>
      <c r="B873" s="1" t="s">
        <v>7345</v>
      </c>
      <c r="C873" s="7" t="s">
        <v>8582</v>
      </c>
      <c r="D873" s="1" t="s">
        <v>9399</v>
      </c>
      <c r="E873" s="8" t="s">
        <v>8369</v>
      </c>
    </row>
    <row r="874" spans="1:5" x14ac:dyDescent="0.3">
      <c r="A874" s="68">
        <v>873</v>
      </c>
      <c r="B874" s="1" t="s">
        <v>7346</v>
      </c>
      <c r="C874" s="7" t="s">
        <v>8576</v>
      </c>
      <c r="D874" s="1" t="s">
        <v>9400</v>
      </c>
      <c r="E874" s="8" t="s">
        <v>8370</v>
      </c>
    </row>
    <row r="875" spans="1:5" x14ac:dyDescent="0.3">
      <c r="A875" s="68">
        <v>874</v>
      </c>
      <c r="B875" s="1" t="s">
        <v>7347</v>
      </c>
      <c r="C875" s="7" t="s">
        <v>8575</v>
      </c>
      <c r="D875" s="1" t="s">
        <v>9401</v>
      </c>
      <c r="E875" s="8" t="s">
        <v>8371</v>
      </c>
    </row>
    <row r="876" spans="1:5" x14ac:dyDescent="0.3">
      <c r="A876" s="68">
        <v>875</v>
      </c>
      <c r="B876" s="1" t="s">
        <v>7348</v>
      </c>
      <c r="C876" s="7" t="s">
        <v>8575</v>
      </c>
      <c r="D876" s="1" t="s">
        <v>9402</v>
      </c>
      <c r="E876" s="8" t="s">
        <v>8372</v>
      </c>
    </row>
    <row r="877" spans="1:5" x14ac:dyDescent="0.3">
      <c r="A877" s="68">
        <v>876</v>
      </c>
      <c r="B877" s="1" t="s">
        <v>7349</v>
      </c>
      <c r="C877" s="7" t="s">
        <v>8575</v>
      </c>
      <c r="D877" s="1" t="s">
        <v>9403</v>
      </c>
      <c r="E877" s="8" t="s">
        <v>8373</v>
      </c>
    </row>
    <row r="878" spans="1:5" x14ac:dyDescent="0.3">
      <c r="A878" s="68">
        <v>877</v>
      </c>
      <c r="B878" s="1" t="s">
        <v>7350</v>
      </c>
      <c r="C878" s="7" t="s">
        <v>8575</v>
      </c>
      <c r="D878" s="1" t="s">
        <v>9404</v>
      </c>
      <c r="E878" s="8" t="s">
        <v>8374</v>
      </c>
    </row>
    <row r="879" spans="1:5" x14ac:dyDescent="0.3">
      <c r="A879" s="68">
        <v>878</v>
      </c>
      <c r="B879" s="1" t="s">
        <v>7351</v>
      </c>
      <c r="C879" s="7" t="s">
        <v>8575</v>
      </c>
      <c r="D879" s="1" t="s">
        <v>9405</v>
      </c>
      <c r="E879" s="8" t="s">
        <v>8375</v>
      </c>
    </row>
    <row r="880" spans="1:5" x14ac:dyDescent="0.3">
      <c r="A880" s="68">
        <v>879</v>
      </c>
      <c r="B880" s="1" t="s">
        <v>7352</v>
      </c>
      <c r="C880" s="7" t="s">
        <v>8575</v>
      </c>
      <c r="D880" s="1" t="s">
        <v>9406</v>
      </c>
      <c r="E880" s="8" t="s">
        <v>8376</v>
      </c>
    </row>
    <row r="881" spans="1:5" x14ac:dyDescent="0.3">
      <c r="A881" s="68">
        <v>880</v>
      </c>
      <c r="B881" s="1" t="s">
        <v>7353</v>
      </c>
      <c r="C881" s="7" t="s">
        <v>8576</v>
      </c>
      <c r="D881" s="1" t="s">
        <v>9407</v>
      </c>
      <c r="E881" s="8" t="s">
        <v>8377</v>
      </c>
    </row>
    <row r="882" spans="1:5" x14ac:dyDescent="0.3">
      <c r="A882" s="68">
        <v>881</v>
      </c>
      <c r="B882" s="1" t="s">
        <v>7354</v>
      </c>
      <c r="C882" s="7" t="s">
        <v>8581</v>
      </c>
      <c r="D882" s="1" t="s">
        <v>9408</v>
      </c>
      <c r="E882" s="8" t="s">
        <v>8378</v>
      </c>
    </row>
    <row r="883" spans="1:5" x14ac:dyDescent="0.3">
      <c r="A883" s="68">
        <v>882</v>
      </c>
      <c r="B883" s="1" t="s">
        <v>7355</v>
      </c>
      <c r="C883" s="7" t="s">
        <v>8583</v>
      </c>
      <c r="D883" s="1" t="s">
        <v>9409</v>
      </c>
      <c r="E883" s="8" t="s">
        <v>8379</v>
      </c>
    </row>
    <row r="884" spans="1:5" x14ac:dyDescent="0.3">
      <c r="A884" s="68">
        <v>883</v>
      </c>
      <c r="B884" s="1" t="s">
        <v>7356</v>
      </c>
      <c r="C884" s="7" t="s">
        <v>8581</v>
      </c>
      <c r="D884" s="1" t="s">
        <v>9410</v>
      </c>
      <c r="E884" s="8" t="s">
        <v>8380</v>
      </c>
    </row>
    <row r="885" spans="1:5" x14ac:dyDescent="0.3">
      <c r="A885" s="68">
        <v>884</v>
      </c>
      <c r="B885" s="1" t="s">
        <v>7357</v>
      </c>
      <c r="C885" s="7" t="s">
        <v>8582</v>
      </c>
      <c r="D885" s="1" t="s">
        <v>9411</v>
      </c>
      <c r="E885" s="8" t="s">
        <v>8381</v>
      </c>
    </row>
    <row r="886" spans="1:5" x14ac:dyDescent="0.3">
      <c r="A886" s="68">
        <v>885</v>
      </c>
      <c r="B886" s="1" t="s">
        <v>7358</v>
      </c>
      <c r="C886" s="7" t="s">
        <v>8576</v>
      </c>
      <c r="D886" s="1" t="s">
        <v>9412</v>
      </c>
      <c r="E886" s="8" t="s">
        <v>8382</v>
      </c>
    </row>
    <row r="887" spans="1:5" x14ac:dyDescent="0.3">
      <c r="A887" s="68">
        <v>886</v>
      </c>
      <c r="B887" s="1" t="s">
        <v>7359</v>
      </c>
      <c r="C887" s="7" t="s">
        <v>8575</v>
      </c>
      <c r="D887" s="1" t="s">
        <v>9413</v>
      </c>
      <c r="E887" s="8" t="s">
        <v>8383</v>
      </c>
    </row>
    <row r="888" spans="1:5" x14ac:dyDescent="0.3">
      <c r="A888" s="68">
        <v>887</v>
      </c>
      <c r="B888" s="1" t="s">
        <v>7360</v>
      </c>
      <c r="C888" s="7" t="s">
        <v>8575</v>
      </c>
      <c r="D888" s="1" t="s">
        <v>9414</v>
      </c>
      <c r="E888" s="8" t="s">
        <v>8384</v>
      </c>
    </row>
    <row r="889" spans="1:5" x14ac:dyDescent="0.3">
      <c r="A889" s="68">
        <v>888</v>
      </c>
      <c r="B889" s="1" t="s">
        <v>7361</v>
      </c>
      <c r="C889" s="7" t="s">
        <v>8575</v>
      </c>
      <c r="D889" s="1" t="s">
        <v>9415</v>
      </c>
      <c r="E889" s="8" t="s">
        <v>8385</v>
      </c>
    </row>
    <row r="890" spans="1:5" x14ac:dyDescent="0.3">
      <c r="A890" s="68">
        <v>889</v>
      </c>
      <c r="B890" s="1" t="s">
        <v>7362</v>
      </c>
      <c r="C890" s="7" t="s">
        <v>8575</v>
      </c>
      <c r="D890" s="1" t="s">
        <v>9416</v>
      </c>
      <c r="E890" s="8" t="s">
        <v>8386</v>
      </c>
    </row>
    <row r="891" spans="1:5" x14ac:dyDescent="0.3">
      <c r="A891" s="68">
        <v>890</v>
      </c>
      <c r="B891" s="1" t="s">
        <v>7363</v>
      </c>
      <c r="C891" s="7" t="s">
        <v>8575</v>
      </c>
      <c r="D891" s="1" t="s">
        <v>9417</v>
      </c>
      <c r="E891" s="8" t="s">
        <v>8387</v>
      </c>
    </row>
    <row r="892" spans="1:5" x14ac:dyDescent="0.3">
      <c r="A892" s="68">
        <v>891</v>
      </c>
      <c r="B892" s="1" t="s">
        <v>7364</v>
      </c>
      <c r="C892" s="7" t="s">
        <v>8575</v>
      </c>
      <c r="D892" s="1" t="s">
        <v>9418</v>
      </c>
      <c r="E892" s="8" t="s">
        <v>8388</v>
      </c>
    </row>
    <row r="893" spans="1:5" x14ac:dyDescent="0.3">
      <c r="A893" s="68">
        <v>892</v>
      </c>
      <c r="B893" s="1" t="s">
        <v>7365</v>
      </c>
      <c r="C893" s="7" t="s">
        <v>8575</v>
      </c>
      <c r="D893" s="1" t="s">
        <v>9419</v>
      </c>
      <c r="E893" s="8" t="s">
        <v>8389</v>
      </c>
    </row>
    <row r="894" spans="1:5" x14ac:dyDescent="0.3">
      <c r="A894" s="68">
        <v>893</v>
      </c>
      <c r="B894" s="1" t="s">
        <v>7366</v>
      </c>
      <c r="C894" s="7" t="s">
        <v>8575</v>
      </c>
      <c r="D894" s="1" t="s">
        <v>9420</v>
      </c>
      <c r="E894" s="8" t="s">
        <v>8390</v>
      </c>
    </row>
    <row r="895" spans="1:5" x14ac:dyDescent="0.3">
      <c r="A895" s="68">
        <v>894</v>
      </c>
      <c r="B895" s="1" t="s">
        <v>7367</v>
      </c>
      <c r="C895" s="7" t="s">
        <v>8575</v>
      </c>
      <c r="D895" s="1" t="s">
        <v>9421</v>
      </c>
      <c r="E895" s="8" t="s">
        <v>8391</v>
      </c>
    </row>
    <row r="896" spans="1:5" x14ac:dyDescent="0.3">
      <c r="A896" s="68">
        <v>895</v>
      </c>
      <c r="B896" s="1" t="s">
        <v>7368</v>
      </c>
      <c r="C896" s="7" t="s">
        <v>8575</v>
      </c>
      <c r="D896" s="1" t="s">
        <v>9422</v>
      </c>
      <c r="E896" s="8" t="s">
        <v>8392</v>
      </c>
    </row>
    <row r="897" spans="1:5" x14ac:dyDescent="0.3">
      <c r="A897" s="68">
        <v>896</v>
      </c>
      <c r="B897" s="1" t="s">
        <v>7369</v>
      </c>
      <c r="C897" s="7" t="s">
        <v>8574</v>
      </c>
      <c r="D897" s="1" t="s">
        <v>9423</v>
      </c>
      <c r="E897" s="8" t="s">
        <v>8393</v>
      </c>
    </row>
    <row r="898" spans="1:5" x14ac:dyDescent="0.3">
      <c r="A898" s="68">
        <v>897</v>
      </c>
      <c r="B898" s="1" t="s">
        <v>7370</v>
      </c>
      <c r="C898" s="7" t="s">
        <v>8574</v>
      </c>
      <c r="D898" s="1" t="s">
        <v>9424</v>
      </c>
      <c r="E898" s="8" t="s">
        <v>8394</v>
      </c>
    </row>
    <row r="899" spans="1:5" x14ac:dyDescent="0.3">
      <c r="A899" s="68">
        <v>898</v>
      </c>
      <c r="B899" s="1" t="s">
        <v>7371</v>
      </c>
      <c r="C899" s="7" t="s">
        <v>8574</v>
      </c>
      <c r="D899" s="1" t="s">
        <v>9425</v>
      </c>
      <c r="E899" s="8" t="s">
        <v>8395</v>
      </c>
    </row>
    <row r="900" spans="1:5" x14ac:dyDescent="0.3">
      <c r="A900" s="68">
        <v>899</v>
      </c>
      <c r="B900" s="1" t="s">
        <v>7372</v>
      </c>
      <c r="C900" s="7" t="s">
        <v>8574</v>
      </c>
      <c r="D900" s="1" t="s">
        <v>9426</v>
      </c>
      <c r="E900" s="8" t="s">
        <v>8396</v>
      </c>
    </row>
    <row r="901" spans="1:5" x14ac:dyDescent="0.3">
      <c r="A901" s="68">
        <v>900</v>
      </c>
      <c r="B901" s="1" t="s">
        <v>7373</v>
      </c>
      <c r="C901" s="7" t="s">
        <v>8583</v>
      </c>
      <c r="D901" s="1" t="s">
        <v>9427</v>
      </c>
      <c r="E901" s="8" t="s">
        <v>8397</v>
      </c>
    </row>
    <row r="902" spans="1:5" x14ac:dyDescent="0.3">
      <c r="A902" s="68">
        <v>901</v>
      </c>
      <c r="B902" s="1" t="s">
        <v>7374</v>
      </c>
      <c r="C902" s="7" t="s">
        <v>8581</v>
      </c>
      <c r="D902" s="1" t="s">
        <v>9428</v>
      </c>
      <c r="E902" s="8" t="s">
        <v>8398</v>
      </c>
    </row>
    <row r="903" spans="1:5" x14ac:dyDescent="0.3">
      <c r="A903" s="68">
        <v>902</v>
      </c>
      <c r="B903" s="1" t="s">
        <v>7375</v>
      </c>
      <c r="C903" s="7" t="s">
        <v>8581</v>
      </c>
      <c r="D903" s="1" t="s">
        <v>9429</v>
      </c>
      <c r="E903" s="8" t="s">
        <v>8399</v>
      </c>
    </row>
    <row r="904" spans="1:5" x14ac:dyDescent="0.3">
      <c r="A904" s="68">
        <v>903</v>
      </c>
      <c r="B904" s="1" t="s">
        <v>7376</v>
      </c>
      <c r="C904" s="7" t="s">
        <v>8582</v>
      </c>
      <c r="D904" s="1" t="s">
        <v>9430</v>
      </c>
      <c r="E904" s="8" t="s">
        <v>8400</v>
      </c>
    </row>
    <row r="905" spans="1:5" x14ac:dyDescent="0.3">
      <c r="A905" s="68">
        <v>904</v>
      </c>
      <c r="B905" s="1" t="s">
        <v>7377</v>
      </c>
      <c r="C905" s="7" t="s">
        <v>8585</v>
      </c>
      <c r="D905" s="1" t="s">
        <v>9431</v>
      </c>
      <c r="E905" s="8" t="s">
        <v>8401</v>
      </c>
    </row>
    <row r="906" spans="1:5" x14ac:dyDescent="0.3">
      <c r="A906" s="68">
        <v>905</v>
      </c>
      <c r="B906" s="1" t="s">
        <v>7378</v>
      </c>
      <c r="C906" s="7" t="s">
        <v>8582</v>
      </c>
      <c r="D906" s="1" t="s">
        <v>9432</v>
      </c>
      <c r="E906" s="8" t="s">
        <v>8402</v>
      </c>
    </row>
    <row r="907" spans="1:5" x14ac:dyDescent="0.3">
      <c r="A907" s="68">
        <v>906</v>
      </c>
      <c r="B907" s="1" t="s">
        <v>7379</v>
      </c>
      <c r="C907" s="7" t="s">
        <v>8586</v>
      </c>
      <c r="D907" s="1" t="s">
        <v>9433</v>
      </c>
      <c r="E907" s="8" t="s">
        <v>8403</v>
      </c>
    </row>
    <row r="908" spans="1:5" x14ac:dyDescent="0.3">
      <c r="A908" s="68">
        <v>907</v>
      </c>
      <c r="B908" s="1" t="s">
        <v>7380</v>
      </c>
      <c r="C908" s="7" t="s">
        <v>8575</v>
      </c>
      <c r="D908" s="1" t="s">
        <v>9434</v>
      </c>
      <c r="E908" s="8" t="s">
        <v>8404</v>
      </c>
    </row>
    <row r="909" spans="1:5" x14ac:dyDescent="0.3">
      <c r="A909" s="68">
        <v>908</v>
      </c>
      <c r="B909" s="1" t="s">
        <v>7381</v>
      </c>
      <c r="C909" s="7" t="s">
        <v>8582</v>
      </c>
      <c r="D909" s="1" t="s">
        <v>9435</v>
      </c>
      <c r="E909" s="8" t="s">
        <v>8405</v>
      </c>
    </row>
    <row r="910" spans="1:5" x14ac:dyDescent="0.3">
      <c r="A910" s="68">
        <v>909</v>
      </c>
      <c r="B910" s="1" t="s">
        <v>7382</v>
      </c>
      <c r="C910" s="7" t="s">
        <v>8576</v>
      </c>
      <c r="D910" s="1" t="s">
        <v>9436</v>
      </c>
      <c r="E910" s="8" t="s">
        <v>8406</v>
      </c>
    </row>
    <row r="911" spans="1:5" x14ac:dyDescent="0.3">
      <c r="A911" s="68">
        <v>910</v>
      </c>
      <c r="B911" s="1" t="s">
        <v>2677</v>
      </c>
      <c r="C911" s="7" t="s">
        <v>8576</v>
      </c>
      <c r="D911" s="1" t="s">
        <v>9437</v>
      </c>
      <c r="E911" s="8" t="s">
        <v>8407</v>
      </c>
    </row>
    <row r="912" spans="1:5" x14ac:dyDescent="0.3">
      <c r="A912" s="68">
        <v>911</v>
      </c>
      <c r="B912" s="1" t="s">
        <v>2757</v>
      </c>
      <c r="C912" s="7" t="s">
        <v>8576</v>
      </c>
      <c r="D912" s="1" t="s">
        <v>9438</v>
      </c>
      <c r="E912" s="8" t="s">
        <v>8408</v>
      </c>
    </row>
    <row r="913" spans="1:5" x14ac:dyDescent="0.3">
      <c r="A913" s="68">
        <v>912</v>
      </c>
      <c r="B913" s="1" t="s">
        <v>7383</v>
      </c>
      <c r="C913" s="7" t="s">
        <v>8575</v>
      </c>
      <c r="D913" s="1" t="s">
        <v>9439</v>
      </c>
      <c r="E913" s="8" t="s">
        <v>8409</v>
      </c>
    </row>
    <row r="914" spans="1:5" x14ac:dyDescent="0.3">
      <c r="A914" s="68">
        <v>913</v>
      </c>
      <c r="B914" s="1" t="s">
        <v>7384</v>
      </c>
      <c r="C914" s="7" t="s">
        <v>8577</v>
      </c>
      <c r="D914" s="1" t="s">
        <v>9440</v>
      </c>
      <c r="E914" s="8" t="s">
        <v>8410</v>
      </c>
    </row>
    <row r="915" spans="1:5" x14ac:dyDescent="0.3">
      <c r="A915" s="68">
        <v>914</v>
      </c>
      <c r="B915" s="1" t="s">
        <v>7385</v>
      </c>
      <c r="C915" s="7" t="s">
        <v>8577</v>
      </c>
      <c r="D915" s="1" t="s">
        <v>9441</v>
      </c>
      <c r="E915" s="8" t="s">
        <v>8411</v>
      </c>
    </row>
    <row r="916" spans="1:5" x14ac:dyDescent="0.3">
      <c r="A916" s="68">
        <v>915</v>
      </c>
      <c r="B916" s="1" t="s">
        <v>7386</v>
      </c>
      <c r="C916" s="7" t="s">
        <v>8575</v>
      </c>
      <c r="D916" s="1" t="s">
        <v>9442</v>
      </c>
      <c r="E916" s="8" t="s">
        <v>8412</v>
      </c>
    </row>
    <row r="917" spans="1:5" x14ac:dyDescent="0.3">
      <c r="A917" s="68">
        <v>916</v>
      </c>
      <c r="B917" s="1" t="s">
        <v>7387</v>
      </c>
      <c r="C917" s="7" t="s">
        <v>8575</v>
      </c>
      <c r="D917" s="1" t="s">
        <v>9443</v>
      </c>
      <c r="E917" s="8" t="s">
        <v>8413</v>
      </c>
    </row>
    <row r="918" spans="1:5" x14ac:dyDescent="0.3">
      <c r="A918" s="68">
        <v>917</v>
      </c>
      <c r="B918" s="1" t="s">
        <v>7388</v>
      </c>
      <c r="C918" s="7" t="s">
        <v>8575</v>
      </c>
      <c r="D918" s="1" t="s">
        <v>9444</v>
      </c>
      <c r="E918" s="8" t="s">
        <v>8414</v>
      </c>
    </row>
    <row r="919" spans="1:5" x14ac:dyDescent="0.3">
      <c r="A919" s="68">
        <v>918</v>
      </c>
      <c r="B919" s="1" t="s">
        <v>7389</v>
      </c>
      <c r="C919" s="7" t="s">
        <v>8575</v>
      </c>
      <c r="D919" s="1" t="s">
        <v>9445</v>
      </c>
      <c r="E919" s="8" t="s">
        <v>8415</v>
      </c>
    </row>
    <row r="920" spans="1:5" x14ac:dyDescent="0.3">
      <c r="A920" s="68">
        <v>919</v>
      </c>
      <c r="B920" s="1" t="s">
        <v>7390</v>
      </c>
      <c r="C920" s="7" t="s">
        <v>8575</v>
      </c>
      <c r="D920" s="1" t="s">
        <v>9446</v>
      </c>
      <c r="E920" s="8" t="s">
        <v>8416</v>
      </c>
    </row>
    <row r="921" spans="1:5" x14ac:dyDescent="0.3">
      <c r="A921" s="68">
        <v>920</v>
      </c>
      <c r="B921" s="1" t="s">
        <v>7391</v>
      </c>
      <c r="C921" s="7" t="s">
        <v>8575</v>
      </c>
      <c r="D921" s="1" t="s">
        <v>9447</v>
      </c>
      <c r="E921" s="8" t="s">
        <v>8417</v>
      </c>
    </row>
    <row r="922" spans="1:5" x14ac:dyDescent="0.3">
      <c r="A922" s="68">
        <v>921</v>
      </c>
      <c r="B922" s="1" t="s">
        <v>7392</v>
      </c>
      <c r="C922" s="7" t="s">
        <v>8575</v>
      </c>
      <c r="D922" s="1" t="s">
        <v>9448</v>
      </c>
      <c r="E922" s="8" t="s">
        <v>8418</v>
      </c>
    </row>
    <row r="923" spans="1:5" x14ac:dyDescent="0.3">
      <c r="A923" s="68">
        <v>922</v>
      </c>
      <c r="B923" s="1" t="s">
        <v>7393</v>
      </c>
      <c r="C923" s="7" t="s">
        <v>8574</v>
      </c>
      <c r="D923" s="1" t="s">
        <v>9449</v>
      </c>
      <c r="E923" s="8" t="s">
        <v>8419</v>
      </c>
    </row>
    <row r="924" spans="1:5" x14ac:dyDescent="0.3">
      <c r="A924" s="68">
        <v>923</v>
      </c>
      <c r="B924" s="1" t="s">
        <v>7394</v>
      </c>
      <c r="C924" s="7" t="s">
        <v>8576</v>
      </c>
      <c r="D924" s="1" t="s">
        <v>9450</v>
      </c>
      <c r="E924" s="8" t="s">
        <v>8420</v>
      </c>
    </row>
    <row r="925" spans="1:5" x14ac:dyDescent="0.3">
      <c r="A925" s="68">
        <v>924</v>
      </c>
      <c r="B925" s="1" t="s">
        <v>7395</v>
      </c>
      <c r="C925" s="7" t="s">
        <v>8578</v>
      </c>
      <c r="D925" s="1" t="s">
        <v>9451</v>
      </c>
      <c r="E925" s="8" t="s">
        <v>8421</v>
      </c>
    </row>
    <row r="926" spans="1:5" x14ac:dyDescent="0.3">
      <c r="A926" s="68">
        <v>925</v>
      </c>
      <c r="B926" s="1" t="s">
        <v>7396</v>
      </c>
      <c r="C926" s="7" t="s">
        <v>8578</v>
      </c>
      <c r="D926" s="1" t="s">
        <v>9452</v>
      </c>
      <c r="E926" s="8" t="s">
        <v>8422</v>
      </c>
    </row>
    <row r="927" spans="1:5" x14ac:dyDescent="0.3">
      <c r="A927" s="68">
        <v>926</v>
      </c>
      <c r="B927" s="1" t="s">
        <v>7397</v>
      </c>
      <c r="C927" s="7" t="s">
        <v>8578</v>
      </c>
      <c r="D927" s="1" t="s">
        <v>9453</v>
      </c>
      <c r="E927" s="8" t="s">
        <v>8423</v>
      </c>
    </row>
    <row r="928" spans="1:5" x14ac:dyDescent="0.3">
      <c r="A928" s="68">
        <v>927</v>
      </c>
      <c r="B928" s="1" t="s">
        <v>7398</v>
      </c>
      <c r="C928" s="7" t="s">
        <v>8582</v>
      </c>
      <c r="D928" s="1" t="s">
        <v>9454</v>
      </c>
      <c r="E928" s="8" t="s">
        <v>8424</v>
      </c>
    </row>
    <row r="929" spans="1:5" x14ac:dyDescent="0.3">
      <c r="A929" s="68">
        <v>928</v>
      </c>
      <c r="B929" s="1" t="s">
        <v>7399</v>
      </c>
      <c r="C929" s="7" t="s">
        <v>8576</v>
      </c>
      <c r="D929" s="1" t="s">
        <v>9455</v>
      </c>
      <c r="E929" s="8" t="s">
        <v>8425</v>
      </c>
    </row>
    <row r="930" spans="1:5" x14ac:dyDescent="0.3">
      <c r="A930" s="68">
        <v>929</v>
      </c>
      <c r="B930" s="1" t="s">
        <v>7400</v>
      </c>
      <c r="C930" s="7" t="s">
        <v>8576</v>
      </c>
      <c r="D930" s="1" t="s">
        <v>9456</v>
      </c>
      <c r="E930" s="8" t="s">
        <v>8426</v>
      </c>
    </row>
    <row r="931" spans="1:5" x14ac:dyDescent="0.3">
      <c r="A931" s="68">
        <v>930</v>
      </c>
      <c r="B931" s="1" t="s">
        <v>7401</v>
      </c>
      <c r="C931" s="7" t="s">
        <v>8576</v>
      </c>
      <c r="D931" s="1" t="s">
        <v>9457</v>
      </c>
      <c r="E931" s="8" t="s">
        <v>8427</v>
      </c>
    </row>
    <row r="932" spans="1:5" x14ac:dyDescent="0.3">
      <c r="A932" s="68">
        <v>931</v>
      </c>
      <c r="B932" s="1" t="s">
        <v>7402</v>
      </c>
      <c r="C932" s="7" t="s">
        <v>8576</v>
      </c>
      <c r="D932" s="1" t="s">
        <v>9458</v>
      </c>
      <c r="E932" s="8" t="s">
        <v>8428</v>
      </c>
    </row>
    <row r="933" spans="1:5" x14ac:dyDescent="0.3">
      <c r="A933" s="68">
        <v>932</v>
      </c>
      <c r="B933" s="1" t="s">
        <v>7403</v>
      </c>
      <c r="C933" s="7" t="s">
        <v>8577</v>
      </c>
      <c r="D933" s="1" t="s">
        <v>9459</v>
      </c>
      <c r="E933" s="8" t="s">
        <v>8429</v>
      </c>
    </row>
    <row r="934" spans="1:5" x14ac:dyDescent="0.3">
      <c r="A934" s="68">
        <v>933</v>
      </c>
      <c r="B934" s="1" t="s">
        <v>7404</v>
      </c>
      <c r="C934" s="7" t="s">
        <v>8577</v>
      </c>
      <c r="D934" s="1" t="s">
        <v>9460</v>
      </c>
      <c r="E934" s="8" t="s">
        <v>8430</v>
      </c>
    </row>
    <row r="935" spans="1:5" x14ac:dyDescent="0.3">
      <c r="A935" s="68">
        <v>934</v>
      </c>
      <c r="B935" s="1" t="s">
        <v>7405</v>
      </c>
      <c r="C935" s="7" t="s">
        <v>8577</v>
      </c>
      <c r="D935" s="1" t="s">
        <v>9461</v>
      </c>
      <c r="E935" s="8" t="s">
        <v>8431</v>
      </c>
    </row>
    <row r="936" spans="1:5" x14ac:dyDescent="0.3">
      <c r="A936" s="68">
        <v>935</v>
      </c>
      <c r="B936" s="1" t="s">
        <v>7406</v>
      </c>
      <c r="C936" s="7" t="s">
        <v>8577</v>
      </c>
      <c r="D936" s="1" t="s">
        <v>9462</v>
      </c>
      <c r="E936" s="8" t="s">
        <v>8432</v>
      </c>
    </row>
    <row r="937" spans="1:5" x14ac:dyDescent="0.3">
      <c r="A937" s="68">
        <v>936</v>
      </c>
      <c r="B937" s="1" t="s">
        <v>7407</v>
      </c>
      <c r="C937" s="7" t="s">
        <v>8577</v>
      </c>
      <c r="D937" s="1" t="s">
        <v>9463</v>
      </c>
      <c r="E937" s="8" t="s">
        <v>8433</v>
      </c>
    </row>
    <row r="938" spans="1:5" x14ac:dyDescent="0.3">
      <c r="A938" s="68">
        <v>937</v>
      </c>
      <c r="B938" s="1" t="s">
        <v>7408</v>
      </c>
      <c r="C938" s="7" t="s">
        <v>8577</v>
      </c>
      <c r="D938" s="1" t="s">
        <v>9464</v>
      </c>
      <c r="E938" s="8" t="s">
        <v>8434</v>
      </c>
    </row>
    <row r="939" spans="1:5" x14ac:dyDescent="0.3">
      <c r="A939" s="68">
        <v>938</v>
      </c>
      <c r="B939" s="1" t="s">
        <v>7409</v>
      </c>
      <c r="C939" s="7" t="s">
        <v>8577</v>
      </c>
      <c r="D939" s="1" t="s">
        <v>9465</v>
      </c>
      <c r="E939" s="8" t="s">
        <v>8435</v>
      </c>
    </row>
    <row r="940" spans="1:5" x14ac:dyDescent="0.3">
      <c r="A940" s="68">
        <v>939</v>
      </c>
      <c r="B940" s="1" t="s">
        <v>7410</v>
      </c>
      <c r="C940" s="7" t="s">
        <v>8577</v>
      </c>
      <c r="D940" s="1" t="s">
        <v>9466</v>
      </c>
      <c r="E940" s="8" t="s">
        <v>8436</v>
      </c>
    </row>
    <row r="941" spans="1:5" x14ac:dyDescent="0.3">
      <c r="A941" s="68">
        <v>940</v>
      </c>
      <c r="B941" s="1" t="s">
        <v>7411</v>
      </c>
      <c r="C941" s="7" t="s">
        <v>8577</v>
      </c>
      <c r="D941" s="1" t="s">
        <v>9467</v>
      </c>
      <c r="E941" s="8" t="s">
        <v>8437</v>
      </c>
    </row>
    <row r="942" spans="1:5" x14ac:dyDescent="0.3">
      <c r="A942" s="68">
        <v>941</v>
      </c>
      <c r="B942" s="1" t="s">
        <v>7412</v>
      </c>
      <c r="C942" s="7" t="s">
        <v>8575</v>
      </c>
      <c r="D942" s="1" t="s">
        <v>9468</v>
      </c>
      <c r="E942" s="8" t="s">
        <v>8438</v>
      </c>
    </row>
    <row r="943" spans="1:5" x14ac:dyDescent="0.3">
      <c r="A943" s="68">
        <v>942</v>
      </c>
      <c r="B943" s="1" t="s">
        <v>7413</v>
      </c>
      <c r="C943" s="7" t="s">
        <v>8581</v>
      </c>
      <c r="D943" s="1" t="s">
        <v>9469</v>
      </c>
      <c r="E943" s="8" t="s">
        <v>8439</v>
      </c>
    </row>
    <row r="944" spans="1:5" x14ac:dyDescent="0.3">
      <c r="A944" s="68">
        <v>943</v>
      </c>
      <c r="B944" s="1" t="s">
        <v>7414</v>
      </c>
      <c r="C944" s="7" t="s">
        <v>8581</v>
      </c>
      <c r="D944" s="1" t="s">
        <v>9470</v>
      </c>
      <c r="E944" s="8" t="s">
        <v>8440</v>
      </c>
    </row>
    <row r="945" spans="1:5" x14ac:dyDescent="0.3">
      <c r="A945" s="68">
        <v>944</v>
      </c>
      <c r="B945" s="1" t="s">
        <v>7415</v>
      </c>
      <c r="C945" s="7" t="s">
        <v>8579</v>
      </c>
      <c r="D945" s="1" t="s">
        <v>9471</v>
      </c>
      <c r="E945" s="8" t="s">
        <v>8441</v>
      </c>
    </row>
    <row r="946" spans="1:5" x14ac:dyDescent="0.3">
      <c r="A946" s="68">
        <v>945</v>
      </c>
      <c r="B946" s="1" t="s">
        <v>7416</v>
      </c>
      <c r="C946" s="7" t="s">
        <v>8578</v>
      </c>
      <c r="D946" s="1" t="s">
        <v>9472</v>
      </c>
      <c r="E946" s="8" t="s">
        <v>8442</v>
      </c>
    </row>
    <row r="947" spans="1:5" x14ac:dyDescent="0.3">
      <c r="A947" s="68">
        <v>946</v>
      </c>
      <c r="B947" s="1" t="s">
        <v>7417</v>
      </c>
      <c r="C947" s="7" t="s">
        <v>8578</v>
      </c>
      <c r="D947" s="1" t="s">
        <v>9473</v>
      </c>
      <c r="E947" s="8" t="s">
        <v>8443</v>
      </c>
    </row>
    <row r="948" spans="1:5" x14ac:dyDescent="0.3">
      <c r="A948" s="68">
        <v>947</v>
      </c>
      <c r="B948" s="1" t="s">
        <v>7418</v>
      </c>
      <c r="C948" s="7" t="s">
        <v>8582</v>
      </c>
      <c r="D948" s="1" t="s">
        <v>9474</v>
      </c>
      <c r="E948" s="8" t="s">
        <v>8444</v>
      </c>
    </row>
    <row r="949" spans="1:5" x14ac:dyDescent="0.3">
      <c r="A949" s="68">
        <v>948</v>
      </c>
      <c r="B949" s="1" t="s">
        <v>7419</v>
      </c>
      <c r="C949" s="7" t="s">
        <v>8583</v>
      </c>
      <c r="D949" s="1" t="s">
        <v>9475</v>
      </c>
      <c r="E949" s="8" t="s">
        <v>8445</v>
      </c>
    </row>
    <row r="950" spans="1:5" x14ac:dyDescent="0.3">
      <c r="A950" s="68">
        <v>949</v>
      </c>
      <c r="B950" s="1" t="s">
        <v>7420</v>
      </c>
      <c r="C950" s="7" t="s">
        <v>8583</v>
      </c>
      <c r="D950" s="1" t="s">
        <v>9476</v>
      </c>
      <c r="E950" s="8" t="s">
        <v>8446</v>
      </c>
    </row>
    <row r="951" spans="1:5" x14ac:dyDescent="0.3">
      <c r="A951" s="68">
        <v>950</v>
      </c>
      <c r="B951" s="1" t="s">
        <v>7421</v>
      </c>
      <c r="C951" s="7" t="s">
        <v>8582</v>
      </c>
      <c r="D951" s="1" t="s">
        <v>9477</v>
      </c>
      <c r="E951" s="8" t="s">
        <v>8447</v>
      </c>
    </row>
    <row r="952" spans="1:5" x14ac:dyDescent="0.3">
      <c r="A952" s="68">
        <v>951</v>
      </c>
      <c r="B952" s="1" t="s">
        <v>7422</v>
      </c>
      <c r="C952" s="7" t="s">
        <v>8582</v>
      </c>
      <c r="D952" s="1" t="s">
        <v>9478</v>
      </c>
      <c r="E952" s="8" t="s">
        <v>8448</v>
      </c>
    </row>
    <row r="953" spans="1:5" x14ac:dyDescent="0.3">
      <c r="A953" s="68">
        <v>952</v>
      </c>
      <c r="B953" s="1" t="s">
        <v>7423</v>
      </c>
      <c r="C953" s="7" t="s">
        <v>8582</v>
      </c>
      <c r="D953" s="1" t="s">
        <v>9479</v>
      </c>
      <c r="E953" s="8" t="s">
        <v>8449</v>
      </c>
    </row>
    <row r="954" spans="1:5" x14ac:dyDescent="0.3">
      <c r="A954" s="68">
        <v>953</v>
      </c>
      <c r="B954" s="1" t="s">
        <v>7424</v>
      </c>
      <c r="C954" s="7" t="s">
        <v>8582</v>
      </c>
      <c r="D954" s="1" t="s">
        <v>9480</v>
      </c>
      <c r="E954" s="8" t="s">
        <v>8450</v>
      </c>
    </row>
    <row r="955" spans="1:5" x14ac:dyDescent="0.3">
      <c r="A955" s="68">
        <v>954</v>
      </c>
      <c r="B955" s="1" t="s">
        <v>7425</v>
      </c>
      <c r="C955" s="7" t="s">
        <v>8582</v>
      </c>
      <c r="D955" s="1" t="s">
        <v>9481</v>
      </c>
      <c r="E955" s="8" t="s">
        <v>8451</v>
      </c>
    </row>
    <row r="956" spans="1:5" x14ac:dyDescent="0.3">
      <c r="A956" s="68">
        <v>955</v>
      </c>
      <c r="B956" s="1" t="s">
        <v>7426</v>
      </c>
      <c r="C956" s="7" t="s">
        <v>8582</v>
      </c>
      <c r="D956" s="1" t="s">
        <v>9482</v>
      </c>
      <c r="E956" s="8" t="s">
        <v>8452</v>
      </c>
    </row>
    <row r="957" spans="1:5" x14ac:dyDescent="0.3">
      <c r="A957" s="68">
        <v>956</v>
      </c>
      <c r="B957" s="1" t="s">
        <v>7427</v>
      </c>
      <c r="C957" s="7" t="s">
        <v>8582</v>
      </c>
      <c r="D957" s="1" t="s">
        <v>9483</v>
      </c>
      <c r="E957" s="8" t="s">
        <v>8453</v>
      </c>
    </row>
    <row r="958" spans="1:5" x14ac:dyDescent="0.3">
      <c r="A958" s="68">
        <v>957</v>
      </c>
      <c r="B958" s="1" t="s">
        <v>7428</v>
      </c>
      <c r="C958" s="7" t="s">
        <v>8575</v>
      </c>
      <c r="D958" s="1" t="s">
        <v>9484</v>
      </c>
      <c r="E958" s="8" t="s">
        <v>8454</v>
      </c>
    </row>
    <row r="959" spans="1:5" x14ac:dyDescent="0.3">
      <c r="A959" s="68">
        <v>958</v>
      </c>
      <c r="B959" s="1" t="s">
        <v>7429</v>
      </c>
      <c r="C959" s="7" t="s">
        <v>8575</v>
      </c>
      <c r="D959" s="1" t="s">
        <v>9485</v>
      </c>
      <c r="E959" s="8" t="s">
        <v>8455</v>
      </c>
    </row>
    <row r="960" spans="1:5" x14ac:dyDescent="0.3">
      <c r="A960" s="68">
        <v>959</v>
      </c>
      <c r="B960" s="1" t="s">
        <v>7430</v>
      </c>
      <c r="C960" s="7" t="s">
        <v>8575</v>
      </c>
      <c r="D960" s="1" t="s">
        <v>9486</v>
      </c>
      <c r="E960" s="8" t="s">
        <v>8456</v>
      </c>
    </row>
    <row r="961" spans="1:5" x14ac:dyDescent="0.3">
      <c r="A961" s="68">
        <v>960</v>
      </c>
      <c r="B961" s="1" t="s">
        <v>7431</v>
      </c>
      <c r="C961" s="7" t="s">
        <v>8574</v>
      </c>
      <c r="D961" s="1" t="s">
        <v>9487</v>
      </c>
      <c r="E961" s="8" t="s">
        <v>8457</v>
      </c>
    </row>
    <row r="962" spans="1:5" x14ac:dyDescent="0.3">
      <c r="A962" s="68">
        <v>961</v>
      </c>
      <c r="B962" s="1" t="s">
        <v>7432</v>
      </c>
      <c r="C962" s="7" t="s">
        <v>8575</v>
      </c>
      <c r="D962" s="1" t="s">
        <v>9488</v>
      </c>
      <c r="E962" s="8" t="s">
        <v>8458</v>
      </c>
    </row>
    <row r="963" spans="1:5" x14ac:dyDescent="0.3">
      <c r="A963" s="68">
        <v>962</v>
      </c>
      <c r="B963" s="1" t="s">
        <v>7433</v>
      </c>
      <c r="C963" s="7" t="s">
        <v>8575</v>
      </c>
      <c r="D963" s="1" t="s">
        <v>9489</v>
      </c>
      <c r="E963" s="8" t="s">
        <v>8459</v>
      </c>
    </row>
    <row r="964" spans="1:5" x14ac:dyDescent="0.3">
      <c r="A964" s="68">
        <v>963</v>
      </c>
      <c r="B964" s="1" t="s">
        <v>7434</v>
      </c>
      <c r="C964" s="7" t="s">
        <v>8575</v>
      </c>
      <c r="D964" s="1" t="s">
        <v>9490</v>
      </c>
      <c r="E964" s="8" t="s">
        <v>8460</v>
      </c>
    </row>
    <row r="965" spans="1:5" x14ac:dyDescent="0.3">
      <c r="A965" s="68">
        <v>964</v>
      </c>
      <c r="B965" s="1" t="s">
        <v>7435</v>
      </c>
      <c r="C965" s="7" t="s">
        <v>8575</v>
      </c>
      <c r="D965" s="1" t="s">
        <v>9491</v>
      </c>
      <c r="E965" s="8" t="s">
        <v>8461</v>
      </c>
    </row>
    <row r="966" spans="1:5" x14ac:dyDescent="0.3">
      <c r="A966" s="68">
        <v>965</v>
      </c>
      <c r="B966" s="1" t="s">
        <v>7436</v>
      </c>
      <c r="C966" s="7" t="s">
        <v>8575</v>
      </c>
      <c r="D966" s="1" t="s">
        <v>9492</v>
      </c>
      <c r="E966" s="8" t="s">
        <v>8462</v>
      </c>
    </row>
    <row r="967" spans="1:5" x14ac:dyDescent="0.3">
      <c r="A967" s="68">
        <v>966</v>
      </c>
      <c r="B967" s="1" t="s">
        <v>7437</v>
      </c>
      <c r="C967" s="7" t="s">
        <v>8575</v>
      </c>
      <c r="D967" s="1" t="s">
        <v>9493</v>
      </c>
      <c r="E967" s="8" t="s">
        <v>8463</v>
      </c>
    </row>
    <row r="968" spans="1:5" x14ac:dyDescent="0.3">
      <c r="A968" s="68">
        <v>967</v>
      </c>
      <c r="B968" s="1" t="s">
        <v>7438</v>
      </c>
      <c r="C968" s="7" t="s">
        <v>8575</v>
      </c>
      <c r="D968" s="1" t="s">
        <v>9494</v>
      </c>
      <c r="E968" s="8" t="s">
        <v>8464</v>
      </c>
    </row>
    <row r="969" spans="1:5" x14ac:dyDescent="0.3">
      <c r="A969" s="68">
        <v>968</v>
      </c>
      <c r="B969" s="1" t="s">
        <v>7439</v>
      </c>
      <c r="C969" s="7" t="s">
        <v>8575</v>
      </c>
      <c r="D969" s="1" t="s">
        <v>9495</v>
      </c>
      <c r="E969" s="8" t="s">
        <v>8465</v>
      </c>
    </row>
    <row r="970" spans="1:5" x14ac:dyDescent="0.3">
      <c r="A970" s="68">
        <v>969</v>
      </c>
      <c r="B970" s="1" t="s">
        <v>7440</v>
      </c>
      <c r="C970" s="7" t="s">
        <v>8575</v>
      </c>
      <c r="D970" s="1" t="s">
        <v>9496</v>
      </c>
      <c r="E970" s="8" t="s">
        <v>8466</v>
      </c>
    </row>
    <row r="971" spans="1:5" x14ac:dyDescent="0.3">
      <c r="A971" s="68">
        <v>970</v>
      </c>
      <c r="B971" s="1" t="s">
        <v>7441</v>
      </c>
      <c r="C971" s="7" t="s">
        <v>8575</v>
      </c>
      <c r="D971" s="1" t="s">
        <v>9497</v>
      </c>
      <c r="E971" s="8" t="s">
        <v>8467</v>
      </c>
    </row>
    <row r="972" spans="1:5" x14ac:dyDescent="0.3">
      <c r="A972" s="68">
        <v>971</v>
      </c>
      <c r="B972" s="1" t="s">
        <v>7442</v>
      </c>
      <c r="C972" s="7" t="s">
        <v>8576</v>
      </c>
      <c r="D972" s="1" t="s">
        <v>9498</v>
      </c>
      <c r="E972" s="8" t="s">
        <v>8468</v>
      </c>
    </row>
    <row r="973" spans="1:5" x14ac:dyDescent="0.3">
      <c r="A973" s="68">
        <v>972</v>
      </c>
      <c r="B973" s="1" t="s">
        <v>7443</v>
      </c>
      <c r="C973" s="7" t="s">
        <v>8576</v>
      </c>
      <c r="D973" s="1" t="s">
        <v>9499</v>
      </c>
      <c r="E973" s="8" t="s">
        <v>8469</v>
      </c>
    </row>
    <row r="974" spans="1:5" x14ac:dyDescent="0.3">
      <c r="A974" s="68">
        <v>973</v>
      </c>
      <c r="B974" s="1" t="s">
        <v>7444</v>
      </c>
      <c r="C974" s="7" t="s">
        <v>8576</v>
      </c>
      <c r="D974" s="1" t="s">
        <v>9500</v>
      </c>
      <c r="E974" s="8" t="s">
        <v>8470</v>
      </c>
    </row>
    <row r="975" spans="1:5" x14ac:dyDescent="0.3">
      <c r="A975" s="68">
        <v>974</v>
      </c>
      <c r="B975" s="1" t="s">
        <v>7445</v>
      </c>
      <c r="C975" s="7" t="s">
        <v>8576</v>
      </c>
      <c r="D975" s="1" t="s">
        <v>9501</v>
      </c>
      <c r="E975" s="8" t="s">
        <v>8471</v>
      </c>
    </row>
    <row r="976" spans="1:5" x14ac:dyDescent="0.3">
      <c r="A976" s="68">
        <v>975</v>
      </c>
      <c r="B976" s="1" t="s">
        <v>7446</v>
      </c>
      <c r="C976" s="7" t="s">
        <v>8576</v>
      </c>
      <c r="D976" s="1" t="s">
        <v>9502</v>
      </c>
      <c r="E976" s="8" t="s">
        <v>8472</v>
      </c>
    </row>
    <row r="977" spans="1:5" x14ac:dyDescent="0.3">
      <c r="A977" s="68">
        <v>976</v>
      </c>
      <c r="B977" s="1" t="s">
        <v>7447</v>
      </c>
      <c r="C977" s="7" t="s">
        <v>8575</v>
      </c>
      <c r="D977" s="1" t="s">
        <v>9503</v>
      </c>
      <c r="E977" s="8" t="s">
        <v>8473</v>
      </c>
    </row>
    <row r="978" spans="1:5" x14ac:dyDescent="0.3">
      <c r="A978" s="68">
        <v>977</v>
      </c>
      <c r="B978" s="1" t="s">
        <v>7448</v>
      </c>
      <c r="C978" s="7" t="s">
        <v>8578</v>
      </c>
      <c r="D978" s="1" t="s">
        <v>9504</v>
      </c>
      <c r="E978" s="8" t="s">
        <v>8474</v>
      </c>
    </row>
    <row r="979" spans="1:5" x14ac:dyDescent="0.3">
      <c r="A979" s="68">
        <v>978</v>
      </c>
      <c r="B979" s="1" t="s">
        <v>7449</v>
      </c>
      <c r="C979" s="7" t="s">
        <v>8578</v>
      </c>
      <c r="D979" s="1" t="s">
        <v>8985</v>
      </c>
      <c r="E979" s="8" t="s">
        <v>8475</v>
      </c>
    </row>
    <row r="980" spans="1:5" x14ac:dyDescent="0.3">
      <c r="A980" s="68">
        <v>979</v>
      </c>
      <c r="B980" s="1" t="s">
        <v>7450</v>
      </c>
      <c r="C980" s="7" t="s">
        <v>8582</v>
      </c>
      <c r="D980" s="1" t="s">
        <v>8985</v>
      </c>
      <c r="E980" s="8" t="s">
        <v>8476</v>
      </c>
    </row>
    <row r="981" spans="1:5" x14ac:dyDescent="0.3">
      <c r="A981" s="68">
        <v>980</v>
      </c>
      <c r="B981" s="1" t="s">
        <v>7451</v>
      </c>
      <c r="C981" s="7" t="s">
        <v>8575</v>
      </c>
      <c r="D981" s="1" t="s">
        <v>8985</v>
      </c>
      <c r="E981" s="8" t="s">
        <v>8477</v>
      </c>
    </row>
    <row r="982" spans="1:5" x14ac:dyDescent="0.3">
      <c r="A982" s="68">
        <v>981</v>
      </c>
      <c r="B982" s="1" t="s">
        <v>7452</v>
      </c>
      <c r="C982" s="7" t="s">
        <v>8575</v>
      </c>
      <c r="D982" s="1" t="s">
        <v>8985</v>
      </c>
      <c r="E982" s="8" t="s">
        <v>8478</v>
      </c>
    </row>
    <row r="983" spans="1:5" x14ac:dyDescent="0.3">
      <c r="A983" s="68">
        <v>982</v>
      </c>
      <c r="B983" s="1" t="s">
        <v>7453</v>
      </c>
      <c r="C983" s="7" t="s">
        <v>8575</v>
      </c>
      <c r="D983" s="1" t="s">
        <v>8985</v>
      </c>
      <c r="E983" s="8" t="s">
        <v>8479</v>
      </c>
    </row>
    <row r="984" spans="1:5" x14ac:dyDescent="0.3">
      <c r="A984" s="68">
        <v>983</v>
      </c>
      <c r="B984" s="1" t="s">
        <v>7454</v>
      </c>
      <c r="C984" s="7" t="s">
        <v>8575</v>
      </c>
      <c r="D984" s="1" t="s">
        <v>8985</v>
      </c>
      <c r="E984" s="8" t="s">
        <v>8480</v>
      </c>
    </row>
    <row r="985" spans="1:5" x14ac:dyDescent="0.3">
      <c r="A985" s="68">
        <v>984</v>
      </c>
      <c r="B985" s="1" t="s">
        <v>7455</v>
      </c>
      <c r="C985" s="7" t="s">
        <v>8575</v>
      </c>
      <c r="D985" s="1" t="s">
        <v>8985</v>
      </c>
      <c r="E985" s="8" t="s">
        <v>8481</v>
      </c>
    </row>
    <row r="986" spans="1:5" x14ac:dyDescent="0.3">
      <c r="A986" s="68">
        <v>985</v>
      </c>
      <c r="B986" s="1" t="s">
        <v>7456</v>
      </c>
      <c r="C986" s="7" t="s">
        <v>8575</v>
      </c>
      <c r="D986" s="1" t="s">
        <v>8985</v>
      </c>
      <c r="E986" s="8" t="s">
        <v>8482</v>
      </c>
    </row>
    <row r="987" spans="1:5" x14ac:dyDescent="0.3">
      <c r="A987" s="68">
        <v>986</v>
      </c>
      <c r="B987" s="1" t="s">
        <v>7457</v>
      </c>
      <c r="C987" s="7" t="s">
        <v>8575</v>
      </c>
      <c r="D987" s="1" t="s">
        <v>9505</v>
      </c>
      <c r="E987" s="8" t="s">
        <v>8483</v>
      </c>
    </row>
    <row r="988" spans="1:5" x14ac:dyDescent="0.3">
      <c r="A988" s="68">
        <v>987</v>
      </c>
      <c r="B988" s="1" t="s">
        <v>7458</v>
      </c>
      <c r="C988" s="7" t="s">
        <v>8575</v>
      </c>
      <c r="D988" s="1" t="s">
        <v>9506</v>
      </c>
      <c r="E988" s="8" t="s">
        <v>8484</v>
      </c>
    </row>
    <row r="989" spans="1:5" x14ac:dyDescent="0.3">
      <c r="A989" s="68">
        <v>988</v>
      </c>
      <c r="B989" s="1" t="s">
        <v>7459</v>
      </c>
      <c r="C989" s="7" t="s">
        <v>8574</v>
      </c>
      <c r="D989" s="1" t="s">
        <v>9507</v>
      </c>
      <c r="E989" s="8" t="s">
        <v>8485</v>
      </c>
    </row>
    <row r="990" spans="1:5" x14ac:dyDescent="0.3">
      <c r="A990" s="68">
        <v>989</v>
      </c>
      <c r="B990" s="1" t="s">
        <v>7460</v>
      </c>
      <c r="C990" s="7" t="s">
        <v>8575</v>
      </c>
      <c r="D990" s="1" t="s">
        <v>9508</v>
      </c>
      <c r="E990" s="8" t="s">
        <v>8486</v>
      </c>
    </row>
    <row r="991" spans="1:5" x14ac:dyDescent="0.3">
      <c r="A991" s="68">
        <v>990</v>
      </c>
      <c r="B991" s="1" t="s">
        <v>7461</v>
      </c>
      <c r="C991" s="7" t="s">
        <v>8577</v>
      </c>
      <c r="D991" s="1" t="s">
        <v>9509</v>
      </c>
      <c r="E991" s="8" t="s">
        <v>8487</v>
      </c>
    </row>
    <row r="992" spans="1:5" x14ac:dyDescent="0.3">
      <c r="A992" s="68">
        <v>991</v>
      </c>
      <c r="B992" s="1" t="s">
        <v>7462</v>
      </c>
      <c r="C992" s="7" t="s">
        <v>8578</v>
      </c>
      <c r="D992" s="1" t="s">
        <v>9510</v>
      </c>
      <c r="E992" s="8" t="s">
        <v>8488</v>
      </c>
    </row>
    <row r="993" spans="1:5" x14ac:dyDescent="0.3">
      <c r="A993" s="68">
        <v>992</v>
      </c>
      <c r="B993" s="1" t="s">
        <v>7463</v>
      </c>
      <c r="C993" s="7" t="s">
        <v>8575</v>
      </c>
      <c r="D993" s="1" t="s">
        <v>9511</v>
      </c>
      <c r="E993" s="8" t="s">
        <v>8489</v>
      </c>
    </row>
    <row r="994" spans="1:5" x14ac:dyDescent="0.3">
      <c r="A994" s="68">
        <v>993</v>
      </c>
      <c r="B994" s="1" t="s">
        <v>7464</v>
      </c>
      <c r="C994" s="7" t="s">
        <v>8575</v>
      </c>
      <c r="D994" s="1" t="s">
        <v>9512</v>
      </c>
      <c r="E994" s="8" t="s">
        <v>8490</v>
      </c>
    </row>
    <row r="995" spans="1:5" x14ac:dyDescent="0.3">
      <c r="A995" s="68">
        <v>994</v>
      </c>
      <c r="B995" s="1" t="s">
        <v>7465</v>
      </c>
      <c r="C995" s="7" t="s">
        <v>8574</v>
      </c>
      <c r="D995" s="1" t="s">
        <v>9513</v>
      </c>
      <c r="E995" s="8" t="s">
        <v>8491</v>
      </c>
    </row>
    <row r="996" spans="1:5" x14ac:dyDescent="0.3">
      <c r="A996" s="68">
        <v>995</v>
      </c>
      <c r="B996" s="1" t="s">
        <v>7466</v>
      </c>
      <c r="C996" s="7" t="s">
        <v>8577</v>
      </c>
      <c r="D996" s="1" t="s">
        <v>9514</v>
      </c>
      <c r="E996" s="8" t="s">
        <v>8492</v>
      </c>
    </row>
    <row r="997" spans="1:5" x14ac:dyDescent="0.3">
      <c r="A997" s="68">
        <v>996</v>
      </c>
      <c r="B997" s="1" t="s">
        <v>7467</v>
      </c>
      <c r="C997" s="7" t="s">
        <v>8577</v>
      </c>
      <c r="D997" s="1" t="s">
        <v>9515</v>
      </c>
      <c r="E997" s="8" t="s">
        <v>8493</v>
      </c>
    </row>
    <row r="998" spans="1:5" x14ac:dyDescent="0.3">
      <c r="A998" s="68">
        <v>997</v>
      </c>
      <c r="B998" s="1" t="s">
        <v>7468</v>
      </c>
      <c r="C998" s="7" t="s">
        <v>8575</v>
      </c>
      <c r="D998" s="1" t="s">
        <v>9516</v>
      </c>
      <c r="E998" s="8" t="s">
        <v>8494</v>
      </c>
    </row>
    <row r="999" spans="1:5" x14ac:dyDescent="0.3">
      <c r="A999" s="68">
        <v>998</v>
      </c>
      <c r="B999" s="1" t="s">
        <v>7469</v>
      </c>
      <c r="C999" s="7" t="s">
        <v>8575</v>
      </c>
      <c r="D999" s="1" t="s">
        <v>9517</v>
      </c>
      <c r="E999" s="8" t="s">
        <v>8495</v>
      </c>
    </row>
    <row r="1000" spans="1:5" x14ac:dyDescent="0.3">
      <c r="A1000" s="68">
        <v>999</v>
      </c>
      <c r="B1000" s="1" t="s">
        <v>7470</v>
      </c>
      <c r="C1000" s="7" t="s">
        <v>8575</v>
      </c>
      <c r="D1000" s="1" t="s">
        <v>9518</v>
      </c>
      <c r="E1000" s="8" t="s">
        <v>8496</v>
      </c>
    </row>
    <row r="1001" spans="1:5" x14ac:dyDescent="0.3">
      <c r="A1001" s="68">
        <v>1000</v>
      </c>
      <c r="B1001" s="1" t="s">
        <v>7471</v>
      </c>
      <c r="C1001" s="7" t="s">
        <v>8577</v>
      </c>
      <c r="D1001" s="1" t="s">
        <v>9519</v>
      </c>
      <c r="E1001" s="8" t="s">
        <v>8497</v>
      </c>
    </row>
    <row r="1002" spans="1:5" x14ac:dyDescent="0.3">
      <c r="A1002" s="68">
        <v>1001</v>
      </c>
      <c r="B1002" s="1" t="s">
        <v>7472</v>
      </c>
      <c r="C1002" s="7" t="s">
        <v>8575</v>
      </c>
      <c r="D1002" s="1" t="s">
        <v>9520</v>
      </c>
      <c r="E1002" s="8" t="s">
        <v>8498</v>
      </c>
    </row>
    <row r="1003" spans="1:5" x14ac:dyDescent="0.3">
      <c r="A1003" s="68">
        <v>1002</v>
      </c>
      <c r="B1003" s="1" t="s">
        <v>7473</v>
      </c>
      <c r="C1003" s="7" t="s">
        <v>8575</v>
      </c>
      <c r="D1003" s="1" t="s">
        <v>9521</v>
      </c>
      <c r="E1003" s="8" t="s">
        <v>8499</v>
      </c>
    </row>
    <row r="1004" spans="1:5" x14ac:dyDescent="0.3">
      <c r="A1004" s="68">
        <v>1003</v>
      </c>
      <c r="B1004" s="1" t="s">
        <v>7474</v>
      </c>
      <c r="C1004" s="7" t="s">
        <v>8576</v>
      </c>
      <c r="D1004" s="1" t="s">
        <v>9522</v>
      </c>
      <c r="E1004" s="8" t="s">
        <v>8500</v>
      </c>
    </row>
    <row r="1005" spans="1:5" x14ac:dyDescent="0.3">
      <c r="A1005" s="68">
        <v>1004</v>
      </c>
      <c r="B1005" s="1" t="s">
        <v>7475</v>
      </c>
      <c r="C1005" s="7" t="s">
        <v>8574</v>
      </c>
      <c r="D1005" s="1" t="s">
        <v>9523</v>
      </c>
      <c r="E1005" s="8" t="s">
        <v>8501</v>
      </c>
    </row>
    <row r="1006" spans="1:5" x14ac:dyDescent="0.3">
      <c r="A1006" s="68">
        <v>1005</v>
      </c>
      <c r="B1006" s="1" t="s">
        <v>7476</v>
      </c>
      <c r="C1006" s="7" t="s">
        <v>8577</v>
      </c>
      <c r="D1006" s="1" t="s">
        <v>9524</v>
      </c>
      <c r="E1006" s="8" t="s">
        <v>8502</v>
      </c>
    </row>
    <row r="1007" spans="1:5" x14ac:dyDescent="0.3">
      <c r="A1007" s="68">
        <v>1006</v>
      </c>
      <c r="B1007" s="1" t="s">
        <v>7477</v>
      </c>
      <c r="C1007" s="7" t="s">
        <v>8575</v>
      </c>
      <c r="D1007" s="1" t="s">
        <v>9525</v>
      </c>
      <c r="E1007" s="8" t="s">
        <v>8503</v>
      </c>
    </row>
    <row r="1008" spans="1:5" x14ac:dyDescent="0.3">
      <c r="A1008" s="68">
        <v>1007</v>
      </c>
      <c r="B1008" s="1" t="s">
        <v>7478</v>
      </c>
      <c r="C1008" s="7" t="s">
        <v>8576</v>
      </c>
      <c r="D1008" s="1" t="s">
        <v>9526</v>
      </c>
      <c r="E1008" s="8" t="s">
        <v>8504</v>
      </c>
    </row>
    <row r="1009" spans="1:5" x14ac:dyDescent="0.3">
      <c r="A1009" s="68">
        <v>1008</v>
      </c>
      <c r="B1009" s="1" t="s">
        <v>7479</v>
      </c>
      <c r="C1009" s="7" t="s">
        <v>8576</v>
      </c>
      <c r="D1009" s="1" t="s">
        <v>9527</v>
      </c>
      <c r="E1009" s="8" t="s">
        <v>8505</v>
      </c>
    </row>
    <row r="1010" spans="1:5" x14ac:dyDescent="0.3">
      <c r="A1010" s="68">
        <v>1009</v>
      </c>
      <c r="B1010" s="1" t="s">
        <v>7480</v>
      </c>
      <c r="C1010" s="7" t="s">
        <v>8576</v>
      </c>
      <c r="D1010" s="1" t="s">
        <v>9528</v>
      </c>
      <c r="E1010" s="8" t="s">
        <v>8506</v>
      </c>
    </row>
    <row r="1011" spans="1:5" x14ac:dyDescent="0.3">
      <c r="A1011" s="68">
        <v>1010</v>
      </c>
      <c r="B1011" s="1" t="s">
        <v>7481</v>
      </c>
      <c r="C1011" s="7" t="s">
        <v>8575</v>
      </c>
      <c r="D1011" s="1" t="s">
        <v>9529</v>
      </c>
      <c r="E1011" s="8" t="s">
        <v>8507</v>
      </c>
    </row>
    <row r="1012" spans="1:5" x14ac:dyDescent="0.3">
      <c r="A1012" s="68">
        <v>1011</v>
      </c>
      <c r="B1012" s="1" t="s">
        <v>3097</v>
      </c>
      <c r="C1012" s="7" t="s">
        <v>8575</v>
      </c>
      <c r="D1012" s="1" t="s">
        <v>9530</v>
      </c>
      <c r="E1012" s="8" t="s">
        <v>8508</v>
      </c>
    </row>
    <row r="1013" spans="1:5" x14ac:dyDescent="0.3">
      <c r="A1013" s="68">
        <v>1012</v>
      </c>
      <c r="B1013" s="1" t="s">
        <v>7482</v>
      </c>
      <c r="C1013" s="7" t="s">
        <v>8575</v>
      </c>
      <c r="D1013" s="1" t="s">
        <v>9531</v>
      </c>
      <c r="E1013" s="8" t="s">
        <v>8509</v>
      </c>
    </row>
    <row r="1014" spans="1:5" x14ac:dyDescent="0.3">
      <c r="A1014" s="68">
        <v>1013</v>
      </c>
      <c r="B1014" s="1" t="s">
        <v>7483</v>
      </c>
      <c r="C1014" s="7" t="s">
        <v>8575</v>
      </c>
      <c r="D1014" s="1" t="s">
        <v>9532</v>
      </c>
      <c r="E1014" s="8" t="s">
        <v>8510</v>
      </c>
    </row>
    <row r="1015" spans="1:5" x14ac:dyDescent="0.3">
      <c r="A1015" s="68">
        <v>1014</v>
      </c>
      <c r="B1015" s="1" t="s">
        <v>7484</v>
      </c>
      <c r="C1015" s="7" t="s">
        <v>8575</v>
      </c>
      <c r="D1015" s="1" t="s">
        <v>9533</v>
      </c>
      <c r="E1015" s="8" t="s">
        <v>8511</v>
      </c>
    </row>
    <row r="1016" spans="1:5" x14ac:dyDescent="0.3">
      <c r="A1016" s="68">
        <v>1015</v>
      </c>
      <c r="B1016" s="1" t="s">
        <v>7485</v>
      </c>
      <c r="C1016" s="7" t="s">
        <v>8574</v>
      </c>
      <c r="D1016" s="1" t="s">
        <v>9534</v>
      </c>
      <c r="E1016" s="8" t="s">
        <v>8512</v>
      </c>
    </row>
    <row r="1017" spans="1:5" x14ac:dyDescent="0.3">
      <c r="A1017" s="68">
        <v>1016</v>
      </c>
      <c r="B1017" s="1" t="s">
        <v>7486</v>
      </c>
      <c r="C1017" s="7" t="s">
        <v>8574</v>
      </c>
      <c r="D1017" s="1" t="s">
        <v>9535</v>
      </c>
      <c r="E1017" s="8" t="s">
        <v>8513</v>
      </c>
    </row>
    <row r="1018" spans="1:5" x14ac:dyDescent="0.3">
      <c r="A1018" s="68">
        <v>1017</v>
      </c>
      <c r="B1018" s="1" t="s">
        <v>7487</v>
      </c>
      <c r="C1018" s="7" t="s">
        <v>8574</v>
      </c>
      <c r="D1018" s="1" t="s">
        <v>9536</v>
      </c>
      <c r="E1018" s="8" t="s">
        <v>8514</v>
      </c>
    </row>
    <row r="1019" spans="1:5" x14ac:dyDescent="0.3">
      <c r="A1019" s="68">
        <v>1018</v>
      </c>
      <c r="B1019" s="1" t="s">
        <v>7488</v>
      </c>
      <c r="C1019" s="7" t="s">
        <v>8576</v>
      </c>
      <c r="D1019" s="1" t="s">
        <v>9537</v>
      </c>
      <c r="E1019" s="8" t="s">
        <v>8515</v>
      </c>
    </row>
    <row r="1020" spans="1:5" x14ac:dyDescent="0.3">
      <c r="A1020" s="68">
        <v>1019</v>
      </c>
      <c r="B1020" s="1" t="s">
        <v>7489</v>
      </c>
      <c r="C1020" s="7" t="s">
        <v>8577</v>
      </c>
      <c r="D1020" s="1" t="s">
        <v>9538</v>
      </c>
      <c r="E1020" s="8" t="s">
        <v>8516</v>
      </c>
    </row>
    <row r="1021" spans="1:5" x14ac:dyDescent="0.3">
      <c r="A1021" s="68">
        <v>1020</v>
      </c>
      <c r="B1021" s="1" t="s">
        <v>7490</v>
      </c>
      <c r="C1021" s="7" t="s">
        <v>8575</v>
      </c>
      <c r="D1021" s="1" t="s">
        <v>9539</v>
      </c>
      <c r="E1021" s="8" t="s">
        <v>8517</v>
      </c>
    </row>
    <row r="1022" spans="1:5" x14ac:dyDescent="0.3">
      <c r="A1022" s="68">
        <v>1021</v>
      </c>
      <c r="B1022" s="1" t="s">
        <v>7491</v>
      </c>
      <c r="C1022" s="7" t="s">
        <v>8575</v>
      </c>
      <c r="D1022" s="1" t="s">
        <v>9540</v>
      </c>
      <c r="E1022" s="8" t="s">
        <v>8518</v>
      </c>
    </row>
    <row r="1023" spans="1:5" x14ac:dyDescent="0.3">
      <c r="A1023" s="68">
        <v>1022</v>
      </c>
      <c r="B1023" s="1" t="s">
        <v>7492</v>
      </c>
      <c r="C1023" s="7" t="s">
        <v>8575</v>
      </c>
      <c r="D1023" s="1" t="s">
        <v>9541</v>
      </c>
      <c r="E1023" s="8" t="s">
        <v>8519</v>
      </c>
    </row>
    <row r="1024" spans="1:5" x14ac:dyDescent="0.3">
      <c r="A1024" s="68">
        <v>1023</v>
      </c>
      <c r="B1024" s="1" t="s">
        <v>7493</v>
      </c>
      <c r="C1024" s="7" t="s">
        <v>8574</v>
      </c>
      <c r="D1024" s="1" t="s">
        <v>9542</v>
      </c>
      <c r="E1024" s="8" t="s">
        <v>8520</v>
      </c>
    </row>
    <row r="1025" spans="1:5" x14ac:dyDescent="0.3">
      <c r="A1025" s="68">
        <v>1024</v>
      </c>
      <c r="B1025" s="1" t="s">
        <v>7494</v>
      </c>
      <c r="C1025" s="7" t="s">
        <v>8574</v>
      </c>
      <c r="D1025" s="1" t="s">
        <v>9543</v>
      </c>
      <c r="E1025" s="8" t="s">
        <v>8521</v>
      </c>
    </row>
    <row r="1026" spans="1:5" x14ac:dyDescent="0.3">
      <c r="A1026" s="68">
        <v>1025</v>
      </c>
      <c r="B1026" s="1" t="s">
        <v>7495</v>
      </c>
      <c r="C1026" s="7" t="s">
        <v>8575</v>
      </c>
      <c r="D1026" s="1" t="s">
        <v>8985</v>
      </c>
      <c r="E1026" s="8" t="s">
        <v>8522</v>
      </c>
    </row>
    <row r="1027" spans="1:5" x14ac:dyDescent="0.3">
      <c r="A1027" s="68">
        <v>1026</v>
      </c>
      <c r="B1027" s="1" t="s">
        <v>7496</v>
      </c>
      <c r="C1027" s="7" t="s">
        <v>8575</v>
      </c>
      <c r="D1027" s="1" t="s">
        <v>8985</v>
      </c>
      <c r="E1027" s="8" t="s">
        <v>8523</v>
      </c>
    </row>
    <row r="1028" spans="1:5" x14ac:dyDescent="0.3">
      <c r="A1028" s="68">
        <v>1027</v>
      </c>
      <c r="B1028" s="1" t="s">
        <v>7497</v>
      </c>
      <c r="C1028" s="7" t="s">
        <v>8574</v>
      </c>
      <c r="D1028" s="1" t="s">
        <v>8985</v>
      </c>
      <c r="E1028" s="8" t="s">
        <v>8524</v>
      </c>
    </row>
    <row r="1029" spans="1:5" x14ac:dyDescent="0.3">
      <c r="A1029" s="68">
        <v>1028</v>
      </c>
      <c r="B1029" s="1" t="s">
        <v>7498</v>
      </c>
      <c r="C1029" s="7" t="s">
        <v>8574</v>
      </c>
      <c r="D1029" s="1" t="s">
        <v>8985</v>
      </c>
      <c r="E1029" s="8" t="s">
        <v>8525</v>
      </c>
    </row>
    <row r="1030" spans="1:5" x14ac:dyDescent="0.3">
      <c r="A1030" s="68">
        <v>1029</v>
      </c>
      <c r="B1030" s="1" t="s">
        <v>7499</v>
      </c>
      <c r="C1030" s="7" t="s">
        <v>8574</v>
      </c>
      <c r="D1030" s="1" t="s">
        <v>8985</v>
      </c>
      <c r="E1030" s="8" t="s">
        <v>8526</v>
      </c>
    </row>
    <row r="1031" spans="1:5" x14ac:dyDescent="0.3">
      <c r="A1031" s="68">
        <v>1030</v>
      </c>
      <c r="B1031" s="1" t="s">
        <v>7500</v>
      </c>
      <c r="C1031" s="7" t="s">
        <v>8574</v>
      </c>
      <c r="D1031" s="1" t="s">
        <v>8985</v>
      </c>
      <c r="E1031" s="8" t="s">
        <v>8527</v>
      </c>
    </row>
    <row r="1032" spans="1:5" x14ac:dyDescent="0.3">
      <c r="A1032" s="68">
        <v>1031</v>
      </c>
      <c r="B1032" s="1" t="s">
        <v>7501</v>
      </c>
      <c r="C1032" s="7" t="s">
        <v>8574</v>
      </c>
      <c r="D1032" s="1" t="s">
        <v>8985</v>
      </c>
      <c r="E1032" s="8" t="s">
        <v>8528</v>
      </c>
    </row>
    <row r="1033" spans="1:5" x14ac:dyDescent="0.3">
      <c r="A1033" s="68">
        <v>1032</v>
      </c>
      <c r="B1033" s="1" t="s">
        <v>7502</v>
      </c>
      <c r="C1033" s="7" t="s">
        <v>8576</v>
      </c>
      <c r="D1033" s="1" t="s">
        <v>9544</v>
      </c>
      <c r="E1033" s="8" t="s">
        <v>8529</v>
      </c>
    </row>
    <row r="1034" spans="1:5" x14ac:dyDescent="0.3">
      <c r="A1034" s="68">
        <v>1033</v>
      </c>
      <c r="B1034" s="1" t="s">
        <v>7503</v>
      </c>
      <c r="C1034" s="7" t="s">
        <v>8575</v>
      </c>
      <c r="D1034" s="1" t="s">
        <v>9545</v>
      </c>
      <c r="E1034" s="8" t="s">
        <v>8530</v>
      </c>
    </row>
    <row r="1035" spans="1:5" x14ac:dyDescent="0.3">
      <c r="A1035" s="68">
        <v>1034</v>
      </c>
      <c r="B1035" s="1" t="s">
        <v>7504</v>
      </c>
      <c r="C1035" s="7" t="s">
        <v>8575</v>
      </c>
      <c r="D1035" s="1" t="s">
        <v>9546</v>
      </c>
      <c r="E1035" s="8" t="s">
        <v>8531</v>
      </c>
    </row>
    <row r="1036" spans="1:5" x14ac:dyDescent="0.3">
      <c r="A1036" s="68">
        <v>1035</v>
      </c>
      <c r="B1036" s="1" t="s">
        <v>7505</v>
      </c>
      <c r="C1036" s="7" t="s">
        <v>8575</v>
      </c>
      <c r="D1036" s="1" t="s">
        <v>9547</v>
      </c>
      <c r="E1036" s="8" t="s">
        <v>8532</v>
      </c>
    </row>
    <row r="1037" spans="1:5" x14ac:dyDescent="0.3">
      <c r="A1037" s="68">
        <v>1036</v>
      </c>
      <c r="B1037" s="1" t="s">
        <v>7506</v>
      </c>
      <c r="C1037" s="7" t="s">
        <v>8575</v>
      </c>
      <c r="D1037" s="1" t="s">
        <v>9548</v>
      </c>
      <c r="E1037" s="8" t="s">
        <v>8533</v>
      </c>
    </row>
    <row r="1038" spans="1:5" x14ac:dyDescent="0.3">
      <c r="A1038" s="68">
        <v>1037</v>
      </c>
      <c r="B1038" s="1" t="s">
        <v>7507</v>
      </c>
      <c r="C1038" s="7" t="s">
        <v>8575</v>
      </c>
      <c r="D1038" s="1" t="s">
        <v>9549</v>
      </c>
      <c r="E1038" s="8" t="s">
        <v>8534</v>
      </c>
    </row>
    <row r="1039" spans="1:5" x14ac:dyDescent="0.3">
      <c r="A1039" s="68">
        <v>1038</v>
      </c>
      <c r="B1039" s="1" t="s">
        <v>7508</v>
      </c>
      <c r="C1039" s="7" t="s">
        <v>8576</v>
      </c>
      <c r="D1039" s="1" t="s">
        <v>9550</v>
      </c>
      <c r="E1039" s="8" t="s">
        <v>8535</v>
      </c>
    </row>
    <row r="1040" spans="1:5" x14ac:dyDescent="0.3">
      <c r="A1040" s="68">
        <v>1039</v>
      </c>
      <c r="B1040" s="1" t="s">
        <v>7509</v>
      </c>
      <c r="C1040" s="7" t="s">
        <v>8577</v>
      </c>
      <c r="D1040" s="1" t="s">
        <v>9551</v>
      </c>
      <c r="E1040" s="8" t="s">
        <v>8536</v>
      </c>
    </row>
    <row r="1041" spans="1:5" x14ac:dyDescent="0.3">
      <c r="A1041" s="68">
        <v>1040</v>
      </c>
      <c r="B1041" s="1" t="s">
        <v>7510</v>
      </c>
      <c r="C1041" s="7" t="s">
        <v>8577</v>
      </c>
      <c r="D1041" s="1" t="s">
        <v>9552</v>
      </c>
      <c r="E1041" s="8" t="s">
        <v>8537</v>
      </c>
    </row>
    <row r="1042" spans="1:5" x14ac:dyDescent="0.3">
      <c r="A1042" s="68">
        <v>1041</v>
      </c>
      <c r="B1042" s="1" t="s">
        <v>7511</v>
      </c>
      <c r="C1042" s="7" t="s">
        <v>8577</v>
      </c>
      <c r="D1042" s="1" t="s">
        <v>9553</v>
      </c>
      <c r="E1042" s="8" t="s">
        <v>8538</v>
      </c>
    </row>
    <row r="1043" spans="1:5" x14ac:dyDescent="0.3">
      <c r="A1043" s="68">
        <v>1042</v>
      </c>
      <c r="B1043" s="1" t="s">
        <v>7512</v>
      </c>
      <c r="C1043" s="7" t="s">
        <v>8577</v>
      </c>
      <c r="D1043" s="1" t="s">
        <v>9554</v>
      </c>
      <c r="E1043" s="8" t="s">
        <v>8539</v>
      </c>
    </row>
    <row r="1044" spans="1:5" x14ac:dyDescent="0.3">
      <c r="A1044" s="68">
        <v>1043</v>
      </c>
      <c r="B1044" s="1" t="s">
        <v>7513</v>
      </c>
      <c r="C1044" s="7" t="s">
        <v>8583</v>
      </c>
      <c r="D1044" s="1" t="s">
        <v>9555</v>
      </c>
      <c r="E1044" s="8" t="s">
        <v>8540</v>
      </c>
    </row>
    <row r="1045" spans="1:5" x14ac:dyDescent="0.3">
      <c r="A1045" s="68">
        <v>1044</v>
      </c>
      <c r="B1045" s="1" t="s">
        <v>7514</v>
      </c>
      <c r="C1045" s="7" t="s">
        <v>8576</v>
      </c>
      <c r="D1045" s="1" t="s">
        <v>9556</v>
      </c>
      <c r="E1045" s="8" t="s">
        <v>8541</v>
      </c>
    </row>
    <row r="1046" spans="1:5" x14ac:dyDescent="0.3">
      <c r="A1046" s="68">
        <v>1045</v>
      </c>
      <c r="B1046" s="1" t="s">
        <v>7515</v>
      </c>
      <c r="C1046" s="7" t="s">
        <v>8576</v>
      </c>
      <c r="D1046" s="1" t="s">
        <v>9557</v>
      </c>
      <c r="E1046" s="8" t="s">
        <v>8542</v>
      </c>
    </row>
    <row r="1047" spans="1:5" x14ac:dyDescent="0.3">
      <c r="A1047" s="68">
        <v>1046</v>
      </c>
      <c r="B1047" s="1" t="s">
        <v>7516</v>
      </c>
      <c r="C1047" s="7" t="s">
        <v>8582</v>
      </c>
      <c r="D1047" s="1" t="s">
        <v>9558</v>
      </c>
      <c r="E1047" s="8" t="s">
        <v>8543</v>
      </c>
    </row>
    <row r="1048" spans="1:5" x14ac:dyDescent="0.3">
      <c r="A1048" s="68">
        <v>1047</v>
      </c>
      <c r="B1048" s="1" t="s">
        <v>7517</v>
      </c>
      <c r="C1048" s="7" t="s">
        <v>8576</v>
      </c>
      <c r="D1048" s="1" t="s">
        <v>9559</v>
      </c>
      <c r="E1048" s="8" t="s">
        <v>8544</v>
      </c>
    </row>
    <row r="1049" spans="1:5" x14ac:dyDescent="0.3">
      <c r="A1049" s="68">
        <v>1048</v>
      </c>
      <c r="B1049" s="1" t="s">
        <v>7518</v>
      </c>
      <c r="C1049" s="7" t="s">
        <v>8575</v>
      </c>
      <c r="D1049" s="1" t="s">
        <v>9560</v>
      </c>
      <c r="E1049" s="8" t="s">
        <v>8545</v>
      </c>
    </row>
    <row r="1050" spans="1:5" x14ac:dyDescent="0.3">
      <c r="A1050" s="68">
        <v>1049</v>
      </c>
      <c r="B1050" s="1" t="s">
        <v>7519</v>
      </c>
      <c r="C1050" s="7" t="s">
        <v>8577</v>
      </c>
      <c r="D1050" s="1" t="s">
        <v>9561</v>
      </c>
      <c r="E1050" s="8" t="s">
        <v>8546</v>
      </c>
    </row>
    <row r="1051" spans="1:5" x14ac:dyDescent="0.3">
      <c r="A1051" s="68">
        <v>1050</v>
      </c>
      <c r="B1051" s="1" t="s">
        <v>7520</v>
      </c>
      <c r="C1051" s="7" t="s">
        <v>8577</v>
      </c>
      <c r="D1051" s="1" t="s">
        <v>9562</v>
      </c>
      <c r="E1051" s="8" t="s">
        <v>8547</v>
      </c>
    </row>
    <row r="1052" spans="1:5" x14ac:dyDescent="0.3">
      <c r="A1052" s="68">
        <v>1051</v>
      </c>
      <c r="B1052" s="1" t="s">
        <v>7521</v>
      </c>
      <c r="C1052" s="7" t="s">
        <v>8575</v>
      </c>
      <c r="D1052" s="1" t="s">
        <v>9563</v>
      </c>
      <c r="E1052" s="8" t="s">
        <v>8548</v>
      </c>
    </row>
    <row r="1053" spans="1:5" x14ac:dyDescent="0.3">
      <c r="A1053" s="68">
        <v>1052</v>
      </c>
      <c r="B1053" s="1" t="s">
        <v>7522</v>
      </c>
      <c r="C1053" s="7" t="s">
        <v>8582</v>
      </c>
      <c r="D1053" s="1" t="s">
        <v>9564</v>
      </c>
      <c r="E1053" s="8" t="s">
        <v>8549</v>
      </c>
    </row>
    <row r="1054" spans="1:5" x14ac:dyDescent="0.3">
      <c r="A1054" s="68">
        <v>1053</v>
      </c>
      <c r="B1054" s="1" t="s">
        <v>7523</v>
      </c>
      <c r="C1054" s="7" t="s">
        <v>8578</v>
      </c>
      <c r="D1054" s="1" t="s">
        <v>9565</v>
      </c>
      <c r="E1054" s="8" t="s">
        <v>8550</v>
      </c>
    </row>
    <row r="1055" spans="1:5" x14ac:dyDescent="0.3">
      <c r="A1055" s="68">
        <v>1054</v>
      </c>
      <c r="B1055" s="1" t="s">
        <v>7524</v>
      </c>
      <c r="C1055" s="7" t="s">
        <v>8578</v>
      </c>
      <c r="D1055" s="1" t="s">
        <v>9566</v>
      </c>
      <c r="E1055" s="8" t="s">
        <v>8551</v>
      </c>
    </row>
    <row r="1056" spans="1:5" x14ac:dyDescent="0.3">
      <c r="A1056" s="68">
        <v>1055</v>
      </c>
      <c r="B1056" s="1" t="s">
        <v>7525</v>
      </c>
      <c r="C1056" s="7" t="s">
        <v>8581</v>
      </c>
      <c r="D1056" s="1" t="s">
        <v>9567</v>
      </c>
      <c r="E1056" s="8" t="s">
        <v>8552</v>
      </c>
    </row>
    <row r="1057" spans="1:5" x14ac:dyDescent="0.3">
      <c r="A1057" s="68">
        <v>1056</v>
      </c>
      <c r="B1057" s="1" t="s">
        <v>7526</v>
      </c>
      <c r="C1057" s="7" t="s">
        <v>8577</v>
      </c>
      <c r="D1057" s="1" t="s">
        <v>9568</v>
      </c>
      <c r="E1057" s="8" t="s">
        <v>8553</v>
      </c>
    </row>
    <row r="1058" spans="1:5" x14ac:dyDescent="0.3">
      <c r="A1058" s="68">
        <v>1057</v>
      </c>
      <c r="B1058" s="1" t="s">
        <v>7527</v>
      </c>
      <c r="C1058" s="7" t="s">
        <v>8579</v>
      </c>
      <c r="D1058" s="1" t="s">
        <v>9569</v>
      </c>
      <c r="E1058" s="8" t="s">
        <v>8554</v>
      </c>
    </row>
    <row r="1059" spans="1:5" x14ac:dyDescent="0.3">
      <c r="A1059" s="68">
        <v>1058</v>
      </c>
      <c r="B1059" s="1" t="s">
        <v>7528</v>
      </c>
      <c r="C1059" s="7" t="s">
        <v>8579</v>
      </c>
      <c r="D1059" s="1" t="s">
        <v>9570</v>
      </c>
      <c r="E1059" s="8" t="s">
        <v>8555</v>
      </c>
    </row>
    <row r="1060" spans="1:5" x14ac:dyDescent="0.3">
      <c r="A1060" s="68">
        <v>1059</v>
      </c>
      <c r="B1060" s="1" t="s">
        <v>7529</v>
      </c>
      <c r="C1060" s="7" t="s">
        <v>8578</v>
      </c>
      <c r="D1060" s="1" t="s">
        <v>9571</v>
      </c>
      <c r="E1060" s="8" t="s">
        <v>8556</v>
      </c>
    </row>
    <row r="1061" spans="1:5" x14ac:dyDescent="0.3">
      <c r="A1061" s="68">
        <v>1060</v>
      </c>
      <c r="B1061" s="1" t="s">
        <v>7530</v>
      </c>
      <c r="C1061" s="7" t="s">
        <v>8578</v>
      </c>
      <c r="D1061" s="1" t="s">
        <v>9572</v>
      </c>
      <c r="E1061" s="8" t="s">
        <v>8557</v>
      </c>
    </row>
    <row r="1062" spans="1:5" x14ac:dyDescent="0.3">
      <c r="A1062" s="68">
        <v>1061</v>
      </c>
      <c r="B1062" s="1" t="s">
        <v>7531</v>
      </c>
      <c r="C1062" s="7" t="s">
        <v>8578</v>
      </c>
      <c r="D1062" s="1" t="s">
        <v>9573</v>
      </c>
      <c r="E1062" s="8" t="s">
        <v>8558</v>
      </c>
    </row>
    <row r="1063" spans="1:5" x14ac:dyDescent="0.3">
      <c r="A1063" s="68">
        <v>1062</v>
      </c>
      <c r="B1063" s="1" t="s">
        <v>7532</v>
      </c>
      <c r="C1063" s="7" t="s">
        <v>8582</v>
      </c>
      <c r="D1063" s="1" t="s">
        <v>9574</v>
      </c>
      <c r="E1063" s="8" t="s">
        <v>8559</v>
      </c>
    </row>
    <row r="1064" spans="1:5" x14ac:dyDescent="0.3">
      <c r="A1064" s="68">
        <v>1063</v>
      </c>
      <c r="B1064" s="1" t="s">
        <v>7533</v>
      </c>
      <c r="C1064" s="7" t="s">
        <v>8578</v>
      </c>
      <c r="D1064" s="1" t="s">
        <v>9575</v>
      </c>
      <c r="E1064" s="8" t="s">
        <v>8560</v>
      </c>
    </row>
    <row r="1065" spans="1:5" x14ac:dyDescent="0.3">
      <c r="A1065" s="68">
        <v>1064</v>
      </c>
      <c r="B1065" s="1" t="s">
        <v>7534</v>
      </c>
      <c r="C1065" s="7" t="s">
        <v>8582</v>
      </c>
      <c r="D1065" s="1" t="s">
        <v>9576</v>
      </c>
      <c r="E1065" s="8" t="s">
        <v>8561</v>
      </c>
    </row>
    <row r="1066" spans="1:5" x14ac:dyDescent="0.3">
      <c r="A1066" s="68">
        <v>1065</v>
      </c>
      <c r="B1066" s="1" t="s">
        <v>7535</v>
      </c>
      <c r="C1066" s="7" t="s">
        <v>8575</v>
      </c>
      <c r="D1066" s="1" t="s">
        <v>9577</v>
      </c>
      <c r="E1066" s="8" t="s">
        <v>8562</v>
      </c>
    </row>
    <row r="1067" spans="1:5" x14ac:dyDescent="0.3">
      <c r="A1067" s="68">
        <v>1066</v>
      </c>
      <c r="B1067" s="1" t="s">
        <v>7536</v>
      </c>
      <c r="C1067" s="7" t="s">
        <v>8575</v>
      </c>
      <c r="D1067" s="1" t="s">
        <v>9578</v>
      </c>
      <c r="E1067" s="8" t="s">
        <v>8563</v>
      </c>
    </row>
    <row r="1068" spans="1:5" x14ac:dyDescent="0.3">
      <c r="A1068" s="68">
        <v>1067</v>
      </c>
      <c r="B1068" s="1" t="s">
        <v>7537</v>
      </c>
      <c r="C1068" s="7" t="s">
        <v>8575</v>
      </c>
      <c r="D1068" s="1" t="s">
        <v>9579</v>
      </c>
      <c r="E1068" s="8" t="s">
        <v>8564</v>
      </c>
    </row>
    <row r="1069" spans="1:5" x14ac:dyDescent="0.3">
      <c r="A1069" s="68">
        <v>1068</v>
      </c>
      <c r="B1069" s="1" t="s">
        <v>7538</v>
      </c>
      <c r="C1069" s="7" t="s">
        <v>8575</v>
      </c>
      <c r="D1069" s="1" t="s">
        <v>9580</v>
      </c>
      <c r="E1069" s="8" t="s">
        <v>8565</v>
      </c>
    </row>
    <row r="1070" spans="1:5" x14ac:dyDescent="0.3">
      <c r="A1070" s="68">
        <v>1069</v>
      </c>
      <c r="B1070" s="1" t="s">
        <v>7539</v>
      </c>
      <c r="C1070" s="7" t="s">
        <v>8577</v>
      </c>
      <c r="D1070" s="1" t="s">
        <v>9581</v>
      </c>
      <c r="E1070" s="8" t="s">
        <v>8566</v>
      </c>
    </row>
    <row r="1071" spans="1:5" x14ac:dyDescent="0.3">
      <c r="A1071" s="68">
        <v>1070</v>
      </c>
      <c r="B1071" s="1" t="s">
        <v>7540</v>
      </c>
      <c r="C1071" s="7" t="s">
        <v>8583</v>
      </c>
      <c r="D1071" s="1" t="s">
        <v>9582</v>
      </c>
      <c r="E1071" s="8" t="s">
        <v>8567</v>
      </c>
    </row>
    <row r="1072" spans="1:5" x14ac:dyDescent="0.3">
      <c r="A1072" s="68">
        <v>1071</v>
      </c>
      <c r="B1072" s="1" t="s">
        <v>7541</v>
      </c>
      <c r="C1072" s="7" t="s">
        <v>8583</v>
      </c>
      <c r="D1072" s="1" t="s">
        <v>9583</v>
      </c>
      <c r="E1072" s="8" t="s">
        <v>8568</v>
      </c>
    </row>
    <row r="1073" spans="1:5" x14ac:dyDescent="0.3">
      <c r="A1073" s="68">
        <v>1072</v>
      </c>
      <c r="B1073" s="1" t="s">
        <v>7542</v>
      </c>
      <c r="C1073" s="7" t="s">
        <v>8577</v>
      </c>
      <c r="D1073" s="1" t="s">
        <v>9584</v>
      </c>
      <c r="E1073" s="8" t="s">
        <v>8569</v>
      </c>
    </row>
    <row r="1074" spans="1:5" x14ac:dyDescent="0.3">
      <c r="A1074" s="68">
        <v>1073</v>
      </c>
      <c r="B1074" s="1" t="s">
        <v>7543</v>
      </c>
      <c r="C1074" s="7" t="s">
        <v>8577</v>
      </c>
      <c r="D1074" s="1" t="s">
        <v>9585</v>
      </c>
      <c r="E1074" s="8" t="s">
        <v>8570</v>
      </c>
    </row>
    <row r="1075" spans="1:5" x14ac:dyDescent="0.3">
      <c r="A1075" s="68">
        <v>1074</v>
      </c>
      <c r="B1075" s="1" t="s">
        <v>7544</v>
      </c>
      <c r="C1075" s="7" t="s">
        <v>8575</v>
      </c>
      <c r="D1075" s="1" t="s">
        <v>9586</v>
      </c>
      <c r="E1075" s="8" t="s">
        <v>8571</v>
      </c>
    </row>
    <row r="1076" spans="1:5" x14ac:dyDescent="0.3">
      <c r="A1076" s="68">
        <v>1075</v>
      </c>
      <c r="B1076" s="1" t="s">
        <v>7545</v>
      </c>
      <c r="C1076" s="7" t="s">
        <v>8575</v>
      </c>
      <c r="D1076" s="1" t="s">
        <v>9587</v>
      </c>
      <c r="E1076" s="8" t="s">
        <v>8572</v>
      </c>
    </row>
    <row r="1077" spans="1:5" x14ac:dyDescent="0.3">
      <c r="A1077" s="71">
        <v>1076</v>
      </c>
      <c r="B1077" s="9" t="s">
        <v>7546</v>
      </c>
      <c r="C1077" s="10" t="s">
        <v>8575</v>
      </c>
      <c r="D1077" s="9" t="s">
        <v>8985</v>
      </c>
      <c r="E1077" s="11" t="s">
        <v>8573</v>
      </c>
    </row>
  </sheetData>
  <phoneticPr fontId="1" type="noConversion"/>
  <hyperlinks>
    <hyperlink ref="E2" r:id="rId1"/>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2"/>
  <sheetViews>
    <sheetView workbookViewId="0">
      <selection activeCell="B8" sqref="B8"/>
    </sheetView>
  </sheetViews>
  <sheetFormatPr defaultRowHeight="16.2" x14ac:dyDescent="0.3"/>
  <cols>
    <col min="1" max="1" width="8.88671875" style="15"/>
    <col min="2" max="2" width="55.5546875" style="21" customWidth="1"/>
    <col min="3" max="3" width="13.44140625" style="15" customWidth="1"/>
    <col min="4" max="4" width="21.5546875" style="21" customWidth="1"/>
    <col min="5" max="5" width="57.109375" style="41" customWidth="1"/>
    <col min="6" max="16384" width="8.88671875" style="21"/>
  </cols>
  <sheetData>
    <row r="1" spans="1:5" x14ac:dyDescent="0.3">
      <c r="A1" s="12" t="s">
        <v>0</v>
      </c>
      <c r="B1" s="13" t="s">
        <v>1</v>
      </c>
      <c r="C1" s="13" t="s">
        <v>2</v>
      </c>
      <c r="D1" s="13" t="s">
        <v>3</v>
      </c>
      <c r="E1" s="14" t="s">
        <v>4</v>
      </c>
    </row>
    <row r="2" spans="1:5" x14ac:dyDescent="0.3">
      <c r="A2" s="16">
        <v>1</v>
      </c>
      <c r="B2" s="38" t="s">
        <v>5</v>
      </c>
      <c r="C2" s="39" t="s">
        <v>125</v>
      </c>
      <c r="D2" s="38" t="s">
        <v>65</v>
      </c>
      <c r="E2" s="44" t="str">
        <f>HYPERLINK("https://www.airitibooks.com/Detail/Detail?PublicationID=P20190823010", "https://www.airitibooks.com/Detail/Detail?PublicationID=P20190823010")</f>
        <v>https://www.airitibooks.com/Detail/Detail?PublicationID=P20190823010</v>
      </c>
    </row>
    <row r="3" spans="1:5" x14ac:dyDescent="0.3">
      <c r="A3" s="16">
        <v>2</v>
      </c>
      <c r="B3" s="38" t="s">
        <v>6</v>
      </c>
      <c r="C3" s="39" t="s">
        <v>125</v>
      </c>
      <c r="D3" s="38" t="s">
        <v>66</v>
      </c>
      <c r="E3" s="44" t="str">
        <f>HYPERLINK("https://www.airitibooks.com/Detail/Detail?PublicationID=P20191115046", "https://www.airitibooks.com/Detail/Detail?PublicationID=P20191115046")</f>
        <v>https://www.airitibooks.com/Detail/Detail?PublicationID=P20191115046</v>
      </c>
    </row>
    <row r="4" spans="1:5" x14ac:dyDescent="0.3">
      <c r="A4" s="16">
        <v>3</v>
      </c>
      <c r="B4" s="38" t="s">
        <v>7</v>
      </c>
      <c r="C4" s="39" t="s">
        <v>125</v>
      </c>
      <c r="D4" s="38" t="s">
        <v>67</v>
      </c>
      <c r="E4" s="44" t="str">
        <f>HYPERLINK("https://www.airitibooks.com/Detail/Detail?PublicationID=P20191115047", "https://www.airitibooks.com/Detail/Detail?PublicationID=P20191115047")</f>
        <v>https://www.airitibooks.com/Detail/Detail?PublicationID=P20191115047</v>
      </c>
    </row>
    <row r="5" spans="1:5" x14ac:dyDescent="0.3">
      <c r="A5" s="16">
        <v>4</v>
      </c>
      <c r="B5" s="38" t="s">
        <v>8</v>
      </c>
      <c r="C5" s="39" t="s">
        <v>125</v>
      </c>
      <c r="D5" s="38" t="s">
        <v>68</v>
      </c>
      <c r="E5" s="44" t="str">
        <f>HYPERLINK("https://www.airitibooks.com/Detail/Detail?PublicationID=P20191227007", "https://www.airitibooks.com/Detail/Detail?PublicationID=P20191227007")</f>
        <v>https://www.airitibooks.com/Detail/Detail?PublicationID=P20191227007</v>
      </c>
    </row>
    <row r="6" spans="1:5" x14ac:dyDescent="0.3">
      <c r="A6" s="16">
        <v>5</v>
      </c>
      <c r="B6" s="38" t="s">
        <v>9</v>
      </c>
      <c r="C6" s="39" t="s">
        <v>125</v>
      </c>
      <c r="D6" s="38" t="s">
        <v>69</v>
      </c>
      <c r="E6" s="44" t="str">
        <f>HYPERLINK("https://www.airitibooks.com/Detail/Detail?PublicationID=P20200103124", "https://www.airitibooks.com/Detail/Detail?PublicationID=P20200103124")</f>
        <v>https://www.airitibooks.com/Detail/Detail?PublicationID=P20200103124</v>
      </c>
    </row>
    <row r="7" spans="1:5" x14ac:dyDescent="0.3">
      <c r="A7" s="16">
        <v>6</v>
      </c>
      <c r="B7" s="38" t="s">
        <v>10</v>
      </c>
      <c r="C7" s="39" t="s">
        <v>125</v>
      </c>
      <c r="D7" s="38" t="s">
        <v>70</v>
      </c>
      <c r="E7" s="44" t="str">
        <f>HYPERLINK("https://www.airitibooks.com/Detail/Detail?PublicationID=P20200103140", "https://www.airitibooks.com/Detail/Detail?PublicationID=P20200103140")</f>
        <v>https://www.airitibooks.com/Detail/Detail?PublicationID=P20200103140</v>
      </c>
    </row>
    <row r="8" spans="1:5" x14ac:dyDescent="0.3">
      <c r="A8" s="16">
        <v>7</v>
      </c>
      <c r="B8" s="38" t="s">
        <v>11</v>
      </c>
      <c r="C8" s="39" t="s">
        <v>125</v>
      </c>
      <c r="D8" s="38" t="s">
        <v>71</v>
      </c>
      <c r="E8" s="44" t="str">
        <f>HYPERLINK("https://www.airitibooks.com/Detail/Detail?PublicationID=P20200103141", "https://www.airitibooks.com/Detail/Detail?PublicationID=P20200103141")</f>
        <v>https://www.airitibooks.com/Detail/Detail?PublicationID=P20200103141</v>
      </c>
    </row>
    <row r="9" spans="1:5" x14ac:dyDescent="0.3">
      <c r="A9" s="16">
        <v>8</v>
      </c>
      <c r="B9" s="38" t="s">
        <v>12</v>
      </c>
      <c r="C9" s="39" t="s">
        <v>126</v>
      </c>
      <c r="D9" s="38" t="s">
        <v>72</v>
      </c>
      <c r="E9" s="44" t="str">
        <f>HYPERLINK("https://www.airitibooks.com/Detail/Detail?PublicationID=P20200307456", "https://www.airitibooks.com/Detail/Detail?PublicationID=P20200307456")</f>
        <v>https://www.airitibooks.com/Detail/Detail?PublicationID=P20200307456</v>
      </c>
    </row>
    <row r="10" spans="1:5" x14ac:dyDescent="0.3">
      <c r="A10" s="16">
        <v>9</v>
      </c>
      <c r="B10" s="38" t="s">
        <v>13</v>
      </c>
      <c r="C10" s="39" t="s">
        <v>126</v>
      </c>
      <c r="D10" s="38" t="s">
        <v>73</v>
      </c>
      <c r="E10" s="44" t="str">
        <f>HYPERLINK("https://www.airitibooks.com/Detail/Detail?PublicationID=P20200402066", "https://www.airitibooks.com/Detail/Detail?PublicationID=P20200402066")</f>
        <v>https://www.airitibooks.com/Detail/Detail?PublicationID=P20200402066</v>
      </c>
    </row>
    <row r="11" spans="1:5" x14ac:dyDescent="0.3">
      <c r="A11" s="16">
        <v>10</v>
      </c>
      <c r="B11" s="38" t="s">
        <v>14</v>
      </c>
      <c r="C11" s="39" t="s">
        <v>126</v>
      </c>
      <c r="D11" s="38" t="s">
        <v>74</v>
      </c>
      <c r="E11" s="44" t="str">
        <f>HYPERLINK("https://www.airitibooks.com/Detail/Detail?PublicationID=P20200402078", "https://www.airitibooks.com/Detail/Detail?PublicationID=P20200402078")</f>
        <v>https://www.airitibooks.com/Detail/Detail?PublicationID=P20200402078</v>
      </c>
    </row>
    <row r="12" spans="1:5" x14ac:dyDescent="0.3">
      <c r="A12" s="16">
        <v>11</v>
      </c>
      <c r="B12" s="38" t="s">
        <v>15</v>
      </c>
      <c r="C12" s="39" t="s">
        <v>126</v>
      </c>
      <c r="D12" s="38" t="s">
        <v>75</v>
      </c>
      <c r="E12" s="44" t="str">
        <f>HYPERLINK("https://www.airitibooks.com/Detail/Detail?PublicationID=P20200717317", "https://www.airitibooks.com/Detail/Detail?PublicationID=P20200717317")</f>
        <v>https://www.airitibooks.com/Detail/Detail?PublicationID=P20200717317</v>
      </c>
    </row>
    <row r="13" spans="1:5" x14ac:dyDescent="0.3">
      <c r="A13" s="16">
        <v>12</v>
      </c>
      <c r="B13" s="38" t="s">
        <v>16</v>
      </c>
      <c r="C13" s="39" t="s">
        <v>125</v>
      </c>
      <c r="D13" s="38" t="s">
        <v>76</v>
      </c>
      <c r="E13" s="44" t="str">
        <f>HYPERLINK("https://www.airitibooks.com/Detail/Detail?PublicationID=P20200807030", "https://www.airitibooks.com/Detail/Detail?PublicationID=P20200807030")</f>
        <v>https://www.airitibooks.com/Detail/Detail?PublicationID=P20200807030</v>
      </c>
    </row>
    <row r="14" spans="1:5" x14ac:dyDescent="0.3">
      <c r="A14" s="16">
        <v>13</v>
      </c>
      <c r="B14" s="38" t="s">
        <v>17</v>
      </c>
      <c r="C14" s="39" t="s">
        <v>126</v>
      </c>
      <c r="D14" s="38" t="s">
        <v>77</v>
      </c>
      <c r="E14" s="44" t="str">
        <f>HYPERLINK("https://www.airitibooks.com/Detail/Detail?PublicationID=P20200807064", "https://www.airitibooks.com/Detail/Detail?PublicationID=P20200807064")</f>
        <v>https://www.airitibooks.com/Detail/Detail?PublicationID=P20200807064</v>
      </c>
    </row>
    <row r="15" spans="1:5" x14ac:dyDescent="0.3">
      <c r="A15" s="16">
        <v>14</v>
      </c>
      <c r="B15" s="38" t="s">
        <v>18</v>
      </c>
      <c r="C15" s="39" t="s">
        <v>127</v>
      </c>
      <c r="D15" s="38" t="s">
        <v>78</v>
      </c>
      <c r="E15" s="44" t="str">
        <f>HYPERLINK("https://www.airitibooks.com/Detail/Detail?PublicationID=P20200813183", "https://www.airitibooks.com/Detail/Detail?PublicationID=P20200813183")</f>
        <v>https://www.airitibooks.com/Detail/Detail?PublicationID=P20200813183</v>
      </c>
    </row>
    <row r="16" spans="1:5" x14ac:dyDescent="0.3">
      <c r="A16" s="16">
        <v>15</v>
      </c>
      <c r="B16" s="38" t="s">
        <v>19</v>
      </c>
      <c r="C16" s="39" t="s">
        <v>126</v>
      </c>
      <c r="D16" s="38" t="s">
        <v>79</v>
      </c>
      <c r="E16" s="44" t="str">
        <f>HYPERLINK("https://www.airitibooks.com/Detail/Detail?PublicationID=P20200904001", "https://www.airitibooks.com/Detail/Detail?PublicationID=P20200904001")</f>
        <v>https://www.airitibooks.com/Detail/Detail?PublicationID=P20200904001</v>
      </c>
    </row>
    <row r="17" spans="1:5" x14ac:dyDescent="0.3">
      <c r="A17" s="16">
        <v>16</v>
      </c>
      <c r="B17" s="38" t="s">
        <v>20</v>
      </c>
      <c r="C17" s="39" t="s">
        <v>126</v>
      </c>
      <c r="D17" s="38" t="s">
        <v>80</v>
      </c>
      <c r="E17" s="44" t="str">
        <f>HYPERLINK("https://www.airitibooks.com/Detail/Detail?PublicationID=P20200914021", "https://www.airitibooks.com/Detail/Detail?PublicationID=P20200914021")</f>
        <v>https://www.airitibooks.com/Detail/Detail?PublicationID=P20200914021</v>
      </c>
    </row>
    <row r="18" spans="1:5" x14ac:dyDescent="0.3">
      <c r="A18" s="16">
        <v>17</v>
      </c>
      <c r="B18" s="38" t="s">
        <v>21</v>
      </c>
      <c r="C18" s="39" t="s">
        <v>125</v>
      </c>
      <c r="D18" s="38" t="s">
        <v>81</v>
      </c>
      <c r="E18" s="44" t="str">
        <f>HYPERLINK("https://www.airitibooks.com/Detail/Detail?PublicationID=P20201012018", "https://www.airitibooks.com/Detail/Detail?PublicationID=P20201012018")</f>
        <v>https://www.airitibooks.com/Detail/Detail?PublicationID=P20201012018</v>
      </c>
    </row>
    <row r="19" spans="1:5" x14ac:dyDescent="0.3">
      <c r="A19" s="16">
        <v>18</v>
      </c>
      <c r="B19" s="38" t="s">
        <v>22</v>
      </c>
      <c r="C19" s="39" t="s">
        <v>126</v>
      </c>
      <c r="D19" s="38" t="s">
        <v>82</v>
      </c>
      <c r="E19" s="44" t="str">
        <f>HYPERLINK("https://www.airitibooks.com/Detail/Detail?PublicationID=P20201012024", "https://www.airitibooks.com/Detail/Detail?PublicationID=P20201012024")</f>
        <v>https://www.airitibooks.com/Detail/Detail?PublicationID=P20201012024</v>
      </c>
    </row>
    <row r="20" spans="1:5" x14ac:dyDescent="0.3">
      <c r="A20" s="16">
        <v>19</v>
      </c>
      <c r="B20" s="38" t="s">
        <v>23</v>
      </c>
      <c r="C20" s="39" t="s">
        <v>125</v>
      </c>
      <c r="D20" s="38" t="s">
        <v>83</v>
      </c>
      <c r="E20" s="44" t="str">
        <f>HYPERLINK("https://www.airitibooks.com/Detail/Detail?PublicationID=P20201015045", "https://www.airitibooks.com/Detail/Detail?PublicationID=P20201015045")</f>
        <v>https://www.airitibooks.com/Detail/Detail?PublicationID=P20201015045</v>
      </c>
    </row>
    <row r="21" spans="1:5" x14ac:dyDescent="0.3">
      <c r="A21" s="16">
        <v>20</v>
      </c>
      <c r="B21" s="38" t="s">
        <v>24</v>
      </c>
      <c r="C21" s="39" t="s">
        <v>126</v>
      </c>
      <c r="D21" s="38" t="s">
        <v>84</v>
      </c>
      <c r="E21" s="44" t="str">
        <f>HYPERLINK("https://www.airitibooks.com/Detail/Detail?PublicationID=P20201105105", "https://www.airitibooks.com/Detail/Detail?PublicationID=P20201105105")</f>
        <v>https://www.airitibooks.com/Detail/Detail?PublicationID=P20201105105</v>
      </c>
    </row>
    <row r="22" spans="1:5" x14ac:dyDescent="0.3">
      <c r="A22" s="16">
        <v>21</v>
      </c>
      <c r="B22" s="38" t="s">
        <v>25</v>
      </c>
      <c r="C22" s="39" t="s">
        <v>126</v>
      </c>
      <c r="D22" s="38" t="s">
        <v>85</v>
      </c>
      <c r="E22" s="44" t="str">
        <f>HYPERLINK("https://www.airitibooks.com/Detail/Detail?PublicationID=P20201120040", "https://www.airitibooks.com/Detail/Detail?PublicationID=P20201120040")</f>
        <v>https://www.airitibooks.com/Detail/Detail?PublicationID=P20201120040</v>
      </c>
    </row>
    <row r="23" spans="1:5" x14ac:dyDescent="0.3">
      <c r="A23" s="16">
        <v>22</v>
      </c>
      <c r="B23" s="38" t="s">
        <v>26</v>
      </c>
      <c r="C23" s="39" t="s">
        <v>126</v>
      </c>
      <c r="D23" s="38" t="s">
        <v>86</v>
      </c>
      <c r="E23" s="44" t="str">
        <f>HYPERLINK("https://www.airitibooks.com/Detail/Detail?PublicationID=P20201127057", "https://www.airitibooks.com/Detail/Detail?PublicationID=P20201127057")</f>
        <v>https://www.airitibooks.com/Detail/Detail?PublicationID=P20201127057</v>
      </c>
    </row>
    <row r="24" spans="1:5" x14ac:dyDescent="0.3">
      <c r="A24" s="16">
        <v>23</v>
      </c>
      <c r="B24" s="38" t="s">
        <v>27</v>
      </c>
      <c r="C24" s="39" t="s">
        <v>126</v>
      </c>
      <c r="D24" s="38" t="s">
        <v>87</v>
      </c>
      <c r="E24" s="44" t="str">
        <f>HYPERLINK("https://www.airitibooks.com/Detail/Detail?PublicationID=P20201127090", "https://www.airitibooks.com/Detail/Detail?PublicationID=P20201127090")</f>
        <v>https://www.airitibooks.com/Detail/Detail?PublicationID=P20201127090</v>
      </c>
    </row>
    <row r="25" spans="1:5" x14ac:dyDescent="0.3">
      <c r="A25" s="16">
        <v>24</v>
      </c>
      <c r="B25" s="38" t="s">
        <v>28</v>
      </c>
      <c r="C25" s="39" t="s">
        <v>126</v>
      </c>
      <c r="D25" s="38" t="s">
        <v>88</v>
      </c>
      <c r="E25" s="44" t="str">
        <f>HYPERLINK("https://www.airitibooks.com/Detail/Detail?PublicationID=P20201204134", "https://www.airitibooks.com/Detail/Detail?PublicationID=P20201204134")</f>
        <v>https://www.airitibooks.com/Detail/Detail?PublicationID=P20201204134</v>
      </c>
    </row>
    <row r="26" spans="1:5" x14ac:dyDescent="0.3">
      <c r="A26" s="16">
        <v>25</v>
      </c>
      <c r="B26" s="38" t="s">
        <v>29</v>
      </c>
      <c r="C26" s="39" t="s">
        <v>126</v>
      </c>
      <c r="D26" s="38" t="s">
        <v>89</v>
      </c>
      <c r="E26" s="44" t="str">
        <f>HYPERLINK("https://www.airitibooks.com/Detail/Detail?PublicationID=P20201218020", "https://www.airitibooks.com/Detail/Detail?PublicationID=P20201218020")</f>
        <v>https://www.airitibooks.com/Detail/Detail?PublicationID=P20201218020</v>
      </c>
    </row>
    <row r="27" spans="1:5" x14ac:dyDescent="0.3">
      <c r="A27" s="16">
        <v>26</v>
      </c>
      <c r="B27" s="38" t="s">
        <v>30</v>
      </c>
      <c r="C27" s="39" t="s">
        <v>126</v>
      </c>
      <c r="D27" s="38" t="s">
        <v>90</v>
      </c>
      <c r="E27" s="44" t="str">
        <f>HYPERLINK("https://www.airitibooks.com/Detail/Detail?PublicationID=P20201218311", "https://www.airitibooks.com/Detail/Detail?PublicationID=P20201218311")</f>
        <v>https://www.airitibooks.com/Detail/Detail?PublicationID=P20201218311</v>
      </c>
    </row>
    <row r="28" spans="1:5" x14ac:dyDescent="0.3">
      <c r="A28" s="16">
        <v>27</v>
      </c>
      <c r="B28" s="38" t="s">
        <v>31</v>
      </c>
      <c r="C28" s="39" t="s">
        <v>125</v>
      </c>
      <c r="D28" s="38" t="s">
        <v>91</v>
      </c>
      <c r="E28" s="44" t="str">
        <f>HYPERLINK("https://www.airitibooks.com/Detail/Detail?PublicationID=P20201218532", "https://www.airitibooks.com/Detail/Detail?PublicationID=P20201218532")</f>
        <v>https://www.airitibooks.com/Detail/Detail?PublicationID=P20201218532</v>
      </c>
    </row>
    <row r="29" spans="1:5" x14ac:dyDescent="0.3">
      <c r="A29" s="16">
        <v>28</v>
      </c>
      <c r="B29" s="38" t="s">
        <v>32</v>
      </c>
      <c r="C29" s="39" t="s">
        <v>125</v>
      </c>
      <c r="D29" s="38" t="s">
        <v>92</v>
      </c>
      <c r="E29" s="44" t="str">
        <f>HYPERLINK("https://www.airitibooks.com/Detail/Detail?PublicationID=P20201218534", "https://www.airitibooks.com/Detail/Detail?PublicationID=P20201218534")</f>
        <v>https://www.airitibooks.com/Detail/Detail?PublicationID=P20201218534</v>
      </c>
    </row>
    <row r="30" spans="1:5" x14ac:dyDescent="0.3">
      <c r="A30" s="16">
        <v>29</v>
      </c>
      <c r="B30" s="38" t="s">
        <v>33</v>
      </c>
      <c r="C30" s="39" t="s">
        <v>125</v>
      </c>
      <c r="D30" s="38" t="s">
        <v>93</v>
      </c>
      <c r="E30" s="44" t="str">
        <f>HYPERLINK("https://www.airitibooks.com/Detail/Detail?PublicationID=P20201231154", "https://www.airitibooks.com/Detail/Detail?PublicationID=P20201231154")</f>
        <v>https://www.airitibooks.com/Detail/Detail?PublicationID=P20201231154</v>
      </c>
    </row>
    <row r="31" spans="1:5" x14ac:dyDescent="0.3">
      <c r="A31" s="16">
        <v>30</v>
      </c>
      <c r="B31" s="38" t="s">
        <v>34</v>
      </c>
      <c r="C31" s="39" t="s">
        <v>126</v>
      </c>
      <c r="D31" s="38" t="s">
        <v>94</v>
      </c>
      <c r="E31" s="44" t="str">
        <f>HYPERLINK("https://www.airitibooks.com/Detail/Detail?PublicationID=P20201231238", "https://www.airitibooks.com/Detail/Detail?PublicationID=P20201231238")</f>
        <v>https://www.airitibooks.com/Detail/Detail?PublicationID=P20201231238</v>
      </c>
    </row>
    <row r="32" spans="1:5" x14ac:dyDescent="0.3">
      <c r="A32" s="16">
        <v>31</v>
      </c>
      <c r="B32" s="38" t="s">
        <v>35</v>
      </c>
      <c r="C32" s="39" t="s">
        <v>126</v>
      </c>
      <c r="D32" s="38" t="s">
        <v>95</v>
      </c>
      <c r="E32" s="44" t="str">
        <f>HYPERLINK("https://www.airitibooks.com/Detail/Detail?PublicationID=P20201231239", "https://www.airitibooks.com/Detail/Detail?PublicationID=P20201231239")</f>
        <v>https://www.airitibooks.com/Detail/Detail?PublicationID=P20201231239</v>
      </c>
    </row>
    <row r="33" spans="1:5" x14ac:dyDescent="0.3">
      <c r="A33" s="16">
        <v>32</v>
      </c>
      <c r="B33" s="38" t="s">
        <v>36</v>
      </c>
      <c r="C33" s="39" t="s">
        <v>128</v>
      </c>
      <c r="D33" s="38" t="s">
        <v>96</v>
      </c>
      <c r="E33" s="44" t="str">
        <f>HYPERLINK("https://www.airitibooks.com/Detail/Detail?PublicationID=P20201231242", "https://www.airitibooks.com/Detail/Detail?PublicationID=P20201231242")</f>
        <v>https://www.airitibooks.com/Detail/Detail?PublicationID=P20201231242</v>
      </c>
    </row>
    <row r="34" spans="1:5" x14ac:dyDescent="0.3">
      <c r="A34" s="16">
        <v>33</v>
      </c>
      <c r="B34" s="38" t="s">
        <v>37</v>
      </c>
      <c r="C34" s="39" t="s">
        <v>128</v>
      </c>
      <c r="D34" s="38" t="s">
        <v>97</v>
      </c>
      <c r="E34" s="44" t="str">
        <f>HYPERLINK("https://www.airitibooks.com/Detail/Detail?PublicationID=P20210111074", "https://www.airitibooks.com/Detail/Detail?PublicationID=P20210111074")</f>
        <v>https://www.airitibooks.com/Detail/Detail?PublicationID=P20210111074</v>
      </c>
    </row>
    <row r="35" spans="1:5" x14ac:dyDescent="0.3">
      <c r="A35" s="16">
        <v>34</v>
      </c>
      <c r="B35" s="38" t="s">
        <v>38</v>
      </c>
      <c r="C35" s="39" t="s">
        <v>126</v>
      </c>
      <c r="D35" s="38" t="s">
        <v>98</v>
      </c>
      <c r="E35" s="44" t="str">
        <f>HYPERLINK("https://www.airitibooks.com/Detail/Detail?PublicationID=P20210115189", "https://www.airitibooks.com/Detail/Detail?PublicationID=P20210115189")</f>
        <v>https://www.airitibooks.com/Detail/Detail?PublicationID=P20210115189</v>
      </c>
    </row>
    <row r="36" spans="1:5" x14ac:dyDescent="0.3">
      <c r="A36" s="16">
        <v>35</v>
      </c>
      <c r="B36" s="38" t="s">
        <v>39</v>
      </c>
      <c r="C36" s="39" t="s">
        <v>125</v>
      </c>
      <c r="D36" s="38" t="s">
        <v>99</v>
      </c>
      <c r="E36" s="44" t="str">
        <f>HYPERLINK("https://www.airitibooks.com/Detail/Detail?PublicationID=P20210120002", "https://www.airitibooks.com/Detail/Detail?PublicationID=P20210120002")</f>
        <v>https://www.airitibooks.com/Detail/Detail?PublicationID=P20210120002</v>
      </c>
    </row>
    <row r="37" spans="1:5" x14ac:dyDescent="0.3">
      <c r="A37" s="16">
        <v>36</v>
      </c>
      <c r="B37" s="38" t="s">
        <v>40</v>
      </c>
      <c r="C37" s="39" t="s">
        <v>125</v>
      </c>
      <c r="D37" s="38" t="s">
        <v>100</v>
      </c>
      <c r="E37" s="44" t="str">
        <f>HYPERLINK("https://www.airitibooks.com/Detail/Detail?PublicationID=P20210120003", "https://www.airitibooks.com/Detail/Detail?PublicationID=P20210120003")</f>
        <v>https://www.airitibooks.com/Detail/Detail?PublicationID=P20210120003</v>
      </c>
    </row>
    <row r="38" spans="1:5" x14ac:dyDescent="0.3">
      <c r="A38" s="16">
        <v>37</v>
      </c>
      <c r="B38" s="38" t="s">
        <v>41</v>
      </c>
      <c r="C38" s="39" t="s">
        <v>126</v>
      </c>
      <c r="D38" s="38" t="s">
        <v>101</v>
      </c>
      <c r="E38" s="44" t="str">
        <f>HYPERLINK("https://www.airitibooks.com/Detail/Detail?PublicationID=P20210220010", "https://www.airitibooks.com/Detail/Detail?PublicationID=P20210220010")</f>
        <v>https://www.airitibooks.com/Detail/Detail?PublicationID=P20210220010</v>
      </c>
    </row>
    <row r="39" spans="1:5" x14ac:dyDescent="0.3">
      <c r="A39" s="16">
        <v>38</v>
      </c>
      <c r="B39" s="38" t="s">
        <v>42</v>
      </c>
      <c r="C39" s="39" t="s">
        <v>126</v>
      </c>
      <c r="D39" s="38" t="s">
        <v>102</v>
      </c>
      <c r="E39" s="44" t="str">
        <f>HYPERLINK("https://www.airitibooks.com/Detail/Detail?PublicationID=P20210308032", "https://www.airitibooks.com/Detail/Detail?PublicationID=P20210308032")</f>
        <v>https://www.airitibooks.com/Detail/Detail?PublicationID=P20210308032</v>
      </c>
    </row>
    <row r="40" spans="1:5" x14ac:dyDescent="0.3">
      <c r="A40" s="16">
        <v>39</v>
      </c>
      <c r="B40" s="38" t="s">
        <v>43</v>
      </c>
      <c r="C40" s="39" t="s">
        <v>125</v>
      </c>
      <c r="D40" s="38" t="s">
        <v>103</v>
      </c>
      <c r="E40" s="44" t="str">
        <f>HYPERLINK("https://www.airitibooks.com/Detail/Detail?PublicationID=P20210308097", "https://www.airitibooks.com/Detail/Detail?PublicationID=P20210308097")</f>
        <v>https://www.airitibooks.com/Detail/Detail?PublicationID=P20210308097</v>
      </c>
    </row>
    <row r="41" spans="1:5" x14ac:dyDescent="0.3">
      <c r="A41" s="16">
        <v>40</v>
      </c>
      <c r="B41" s="38" t="s">
        <v>44</v>
      </c>
      <c r="C41" s="39" t="s">
        <v>128</v>
      </c>
      <c r="D41" s="38" t="s">
        <v>104</v>
      </c>
      <c r="E41" s="44" t="str">
        <f>HYPERLINK("https://www.airitibooks.com/Detail/Detail?PublicationID=P20210315051", "https://www.airitibooks.com/Detail/Detail?PublicationID=P20210315051")</f>
        <v>https://www.airitibooks.com/Detail/Detail?PublicationID=P20210315051</v>
      </c>
    </row>
    <row r="42" spans="1:5" x14ac:dyDescent="0.3">
      <c r="A42" s="16">
        <v>41</v>
      </c>
      <c r="B42" s="38" t="s">
        <v>45</v>
      </c>
      <c r="C42" s="39" t="s">
        <v>128</v>
      </c>
      <c r="D42" s="38" t="s">
        <v>105</v>
      </c>
      <c r="E42" s="44" t="str">
        <f>HYPERLINK("https://www.airitibooks.com/Detail/Detail?PublicationID=P20210319109", "https://www.airitibooks.com/Detail/Detail?PublicationID=P20210319109")</f>
        <v>https://www.airitibooks.com/Detail/Detail?PublicationID=P20210319109</v>
      </c>
    </row>
    <row r="43" spans="1:5" x14ac:dyDescent="0.3">
      <c r="A43" s="16">
        <v>42</v>
      </c>
      <c r="B43" s="38" t="s">
        <v>46</v>
      </c>
      <c r="C43" s="39" t="s">
        <v>126</v>
      </c>
      <c r="D43" s="38" t="s">
        <v>106</v>
      </c>
      <c r="E43" s="44" t="str">
        <f>HYPERLINK("https://www.airitibooks.com/Detail/Detail?PublicationID=P20210326123", "https://www.airitibooks.com/Detail/Detail?PublicationID=P20210326123")</f>
        <v>https://www.airitibooks.com/Detail/Detail?PublicationID=P20210326123</v>
      </c>
    </row>
    <row r="44" spans="1:5" x14ac:dyDescent="0.3">
      <c r="A44" s="16">
        <v>43</v>
      </c>
      <c r="B44" s="38" t="s">
        <v>47</v>
      </c>
      <c r="C44" s="39" t="s">
        <v>126</v>
      </c>
      <c r="D44" s="38" t="s">
        <v>107</v>
      </c>
      <c r="E44" s="44" t="str">
        <f>HYPERLINK("https://www.airitibooks.com/Detail/Detail?PublicationID=P20210326124", "https://www.airitibooks.com/Detail/Detail?PublicationID=P20210326124")</f>
        <v>https://www.airitibooks.com/Detail/Detail?PublicationID=P20210326124</v>
      </c>
    </row>
    <row r="45" spans="1:5" x14ac:dyDescent="0.3">
      <c r="A45" s="16">
        <v>44</v>
      </c>
      <c r="B45" s="38" t="s">
        <v>48</v>
      </c>
      <c r="C45" s="39" t="s">
        <v>126</v>
      </c>
      <c r="D45" s="38" t="s">
        <v>108</v>
      </c>
      <c r="E45" s="44" t="str">
        <f>HYPERLINK("https://www.airitibooks.com/Detail/Detail?PublicationID=P20210326130", "https://www.airitibooks.com/Detail/Detail?PublicationID=P20210326130")</f>
        <v>https://www.airitibooks.com/Detail/Detail?PublicationID=P20210326130</v>
      </c>
    </row>
    <row r="46" spans="1:5" x14ac:dyDescent="0.3">
      <c r="A46" s="16">
        <v>45</v>
      </c>
      <c r="B46" s="38" t="s">
        <v>49</v>
      </c>
      <c r="C46" s="39" t="s">
        <v>128</v>
      </c>
      <c r="D46" s="38" t="s">
        <v>109</v>
      </c>
      <c r="E46" s="44" t="str">
        <f>HYPERLINK("https://www.airitibooks.com/Detail/Detail?PublicationID=P20210326133", "https://www.airitibooks.com/Detail/Detail?PublicationID=P20210326133")</f>
        <v>https://www.airitibooks.com/Detail/Detail?PublicationID=P20210326133</v>
      </c>
    </row>
    <row r="47" spans="1:5" x14ac:dyDescent="0.3">
      <c r="A47" s="16">
        <v>46</v>
      </c>
      <c r="B47" s="38" t="s">
        <v>50</v>
      </c>
      <c r="C47" s="39" t="s">
        <v>126</v>
      </c>
      <c r="D47" s="38" t="s">
        <v>110</v>
      </c>
      <c r="E47" s="44" t="str">
        <f>HYPERLINK("https://www.airitibooks.com/Detail/Detail?PublicationID=P20210326136", "https://www.airitibooks.com/Detail/Detail?PublicationID=P20210326136")</f>
        <v>https://www.airitibooks.com/Detail/Detail?PublicationID=P20210326136</v>
      </c>
    </row>
    <row r="48" spans="1:5" x14ac:dyDescent="0.3">
      <c r="A48" s="16">
        <v>47</v>
      </c>
      <c r="B48" s="38" t="s">
        <v>51</v>
      </c>
      <c r="C48" s="39" t="s">
        <v>128</v>
      </c>
      <c r="D48" s="38" t="s">
        <v>111</v>
      </c>
      <c r="E48" s="44" t="str">
        <f>HYPERLINK("https://www.airitibooks.com/Detail/Detail?PublicationID=P20210326138", "https://www.airitibooks.com/Detail/Detail?PublicationID=P20210326138")</f>
        <v>https://www.airitibooks.com/Detail/Detail?PublicationID=P20210326138</v>
      </c>
    </row>
    <row r="49" spans="1:5" x14ac:dyDescent="0.3">
      <c r="A49" s="16">
        <v>48</v>
      </c>
      <c r="B49" s="38" t="s">
        <v>52</v>
      </c>
      <c r="C49" s="39" t="s">
        <v>128</v>
      </c>
      <c r="D49" s="38" t="s">
        <v>112</v>
      </c>
      <c r="E49" s="44" t="str">
        <f>HYPERLINK("https://www.airitibooks.com/Detail/Detail?PublicationID=P20210409020", "https://www.airitibooks.com/Detail/Detail?PublicationID=P20210409020")</f>
        <v>https://www.airitibooks.com/Detail/Detail?PublicationID=P20210409020</v>
      </c>
    </row>
    <row r="50" spans="1:5" x14ac:dyDescent="0.3">
      <c r="A50" s="16">
        <v>49</v>
      </c>
      <c r="B50" s="38" t="s">
        <v>53</v>
      </c>
      <c r="C50" s="39" t="s">
        <v>128</v>
      </c>
      <c r="D50" s="38" t="s">
        <v>113</v>
      </c>
      <c r="E50" s="44" t="str">
        <f>HYPERLINK("https://www.airitibooks.com/Detail/Detail?PublicationID=P20210409022", "https://www.airitibooks.com/Detail/Detail?PublicationID=P20210409022")</f>
        <v>https://www.airitibooks.com/Detail/Detail?PublicationID=P20210409022</v>
      </c>
    </row>
    <row r="51" spans="1:5" x14ac:dyDescent="0.3">
      <c r="A51" s="16">
        <v>50</v>
      </c>
      <c r="B51" s="38" t="s">
        <v>54</v>
      </c>
      <c r="C51" s="39" t="s">
        <v>126</v>
      </c>
      <c r="D51" s="38" t="s">
        <v>114</v>
      </c>
      <c r="E51" s="44" t="str">
        <f>HYPERLINK("https://www.airitibooks.com/Detail/Detail?PublicationID=P20210426013", "https://www.airitibooks.com/Detail/Detail?PublicationID=P20210426013")</f>
        <v>https://www.airitibooks.com/Detail/Detail?PublicationID=P20210426013</v>
      </c>
    </row>
    <row r="52" spans="1:5" x14ac:dyDescent="0.3">
      <c r="A52" s="16">
        <v>51</v>
      </c>
      <c r="B52" s="38" t="s">
        <v>55</v>
      </c>
      <c r="C52" s="39" t="s">
        <v>126</v>
      </c>
      <c r="D52" s="38" t="s">
        <v>115</v>
      </c>
      <c r="E52" s="44" t="str">
        <f>HYPERLINK("https://www.airitibooks.com/Detail/Detail?PublicationID=P20210426043", "https://www.airitibooks.com/Detail/Detail?PublicationID=P20210426043")</f>
        <v>https://www.airitibooks.com/Detail/Detail?PublicationID=P20210426043</v>
      </c>
    </row>
    <row r="53" spans="1:5" x14ac:dyDescent="0.3">
      <c r="A53" s="16">
        <v>52</v>
      </c>
      <c r="B53" s="38" t="s">
        <v>56</v>
      </c>
      <c r="C53" s="39" t="s">
        <v>128</v>
      </c>
      <c r="D53" s="38" t="s">
        <v>116</v>
      </c>
      <c r="E53" s="44" t="str">
        <f>HYPERLINK("https://www.airitibooks.com/Detail/Detail?PublicationID=P20210426045", "https://www.airitibooks.com/Detail/Detail?PublicationID=P20210426045")</f>
        <v>https://www.airitibooks.com/Detail/Detail?PublicationID=P20210426045</v>
      </c>
    </row>
    <row r="54" spans="1:5" x14ac:dyDescent="0.3">
      <c r="A54" s="16">
        <v>53</v>
      </c>
      <c r="B54" s="38" t="s">
        <v>57</v>
      </c>
      <c r="C54" s="39" t="s">
        <v>128</v>
      </c>
      <c r="D54" s="38" t="s">
        <v>117</v>
      </c>
      <c r="E54" s="44" t="str">
        <f>HYPERLINK("https://www.airitibooks.com/Detail/Detail?PublicationID=P20210426060", "https://www.airitibooks.com/Detail/Detail?PublicationID=P20210426060")</f>
        <v>https://www.airitibooks.com/Detail/Detail?PublicationID=P20210426060</v>
      </c>
    </row>
    <row r="55" spans="1:5" x14ac:dyDescent="0.3">
      <c r="A55" s="16">
        <v>54</v>
      </c>
      <c r="B55" s="38" t="s">
        <v>58</v>
      </c>
      <c r="C55" s="39" t="s">
        <v>126</v>
      </c>
      <c r="D55" s="38" t="s">
        <v>118</v>
      </c>
      <c r="E55" s="44" t="str">
        <f>HYPERLINK("https://www.airitibooks.com/Detail/Detail?PublicationID=P20210426072", "https://www.airitibooks.com/Detail/Detail?PublicationID=P20210426072")</f>
        <v>https://www.airitibooks.com/Detail/Detail?PublicationID=P20210426072</v>
      </c>
    </row>
    <row r="56" spans="1:5" x14ac:dyDescent="0.3">
      <c r="A56" s="16">
        <v>55</v>
      </c>
      <c r="B56" s="38" t="s">
        <v>59</v>
      </c>
      <c r="C56" s="39" t="s">
        <v>128</v>
      </c>
      <c r="D56" s="38" t="s">
        <v>119</v>
      </c>
      <c r="E56" s="44" t="str">
        <f>HYPERLINK("https://www.airitibooks.com/Detail/Detail?PublicationID=P20210514255", "https://www.airitibooks.com/Detail/Detail?PublicationID=P20210514255")</f>
        <v>https://www.airitibooks.com/Detail/Detail?PublicationID=P20210514255</v>
      </c>
    </row>
    <row r="57" spans="1:5" x14ac:dyDescent="0.3">
      <c r="A57" s="16">
        <v>56</v>
      </c>
      <c r="B57" s="38" t="s">
        <v>60</v>
      </c>
      <c r="C57" s="39" t="s">
        <v>126</v>
      </c>
      <c r="D57" s="38" t="s">
        <v>120</v>
      </c>
      <c r="E57" s="44" t="str">
        <f>HYPERLINK("https://www.airitibooks.com/Detail/Detail?PublicationID=P20210514264", "https://www.airitibooks.com/Detail/Detail?PublicationID=P20210514264")</f>
        <v>https://www.airitibooks.com/Detail/Detail?PublicationID=P20210514264</v>
      </c>
    </row>
    <row r="58" spans="1:5" x14ac:dyDescent="0.3">
      <c r="A58" s="16">
        <v>57</v>
      </c>
      <c r="B58" s="38" t="s">
        <v>61</v>
      </c>
      <c r="C58" s="39" t="s">
        <v>126</v>
      </c>
      <c r="D58" s="38" t="s">
        <v>121</v>
      </c>
      <c r="E58" s="44" t="str">
        <f>HYPERLINK("https://www.airitibooks.com/Detail/Detail?PublicationID=P20210514265", "https://www.airitibooks.com/Detail/Detail?PublicationID=P20210514265")</f>
        <v>https://www.airitibooks.com/Detail/Detail?PublicationID=P20210514265</v>
      </c>
    </row>
    <row r="59" spans="1:5" x14ac:dyDescent="0.3">
      <c r="A59" s="16">
        <v>58</v>
      </c>
      <c r="B59" s="38" t="s">
        <v>62</v>
      </c>
      <c r="C59" s="39" t="s">
        <v>126</v>
      </c>
      <c r="D59" s="38" t="s">
        <v>122</v>
      </c>
      <c r="E59" s="44" t="str">
        <f>HYPERLINK("https://www.airitibooks.com/Detail/Detail?PublicationID=P20210514266", "https://www.airitibooks.com/Detail/Detail?PublicationID=P20210514266")</f>
        <v>https://www.airitibooks.com/Detail/Detail?PublicationID=P20210514266</v>
      </c>
    </row>
    <row r="60" spans="1:5" x14ac:dyDescent="0.3">
      <c r="A60" s="16">
        <v>59</v>
      </c>
      <c r="B60" s="38" t="s">
        <v>63</v>
      </c>
      <c r="C60" s="39" t="s">
        <v>126</v>
      </c>
      <c r="D60" s="38" t="s">
        <v>123</v>
      </c>
      <c r="E60" s="44" t="str">
        <f>HYPERLINK("https://www.airitibooks.com/Detail/Detail?PublicationID=P20210514290", "https://www.airitibooks.com/Detail/Detail?PublicationID=P20210514290")</f>
        <v>https://www.airitibooks.com/Detail/Detail?PublicationID=P20210514290</v>
      </c>
    </row>
    <row r="61" spans="1:5" x14ac:dyDescent="0.3">
      <c r="A61" s="16">
        <v>60</v>
      </c>
      <c r="B61" s="38" t="s">
        <v>64</v>
      </c>
      <c r="C61" s="39" t="s">
        <v>126</v>
      </c>
      <c r="D61" s="38" t="s">
        <v>124</v>
      </c>
      <c r="E61" s="44" t="str">
        <f>HYPERLINK("https://www.airitibooks.com/Detail/Detail?PublicationID=P20210514291", "https://www.airitibooks.com/Detail/Detail?PublicationID=P20210514291")</f>
        <v>https://www.airitibooks.com/Detail/Detail?PublicationID=P20210514291</v>
      </c>
    </row>
    <row r="62" spans="1:5" x14ac:dyDescent="0.3">
      <c r="A62" s="16">
        <v>61</v>
      </c>
      <c r="B62" s="38" t="s">
        <v>4660</v>
      </c>
      <c r="C62" s="39">
        <v>2009</v>
      </c>
      <c r="D62" s="40">
        <v>9789868518230</v>
      </c>
      <c r="E62" s="45" t="s">
        <v>4661</v>
      </c>
    </row>
    <row r="63" spans="1:5" x14ac:dyDescent="0.3">
      <c r="A63" s="16">
        <v>62</v>
      </c>
      <c r="B63" s="38" t="s">
        <v>2606</v>
      </c>
      <c r="C63" s="39" t="s">
        <v>127</v>
      </c>
      <c r="D63" s="38" t="s">
        <v>3587</v>
      </c>
      <c r="E63" s="44" t="str">
        <f>HYPERLINK("https://www.airitibooks.com/Detail/Detail?PublicationID=P20161221021", "https://www.airitibooks.com/Detail/Detail?PublicationID=P20161221021")</f>
        <v>https://www.airitibooks.com/Detail/Detail?PublicationID=P20161221021</v>
      </c>
    </row>
    <row r="64" spans="1:5" x14ac:dyDescent="0.3">
      <c r="A64" s="16">
        <v>63</v>
      </c>
      <c r="B64" s="38" t="s">
        <v>2607</v>
      </c>
      <c r="C64" s="39" t="s">
        <v>127</v>
      </c>
      <c r="D64" s="38" t="s">
        <v>3588</v>
      </c>
      <c r="E64" s="44" t="str">
        <f>HYPERLINK("https://www.airitibooks.com/Detail/Detail?PublicationID=P20161221022", "https://www.airitibooks.com/Detail/Detail?PublicationID=P20161221022")</f>
        <v>https://www.airitibooks.com/Detail/Detail?PublicationID=P20161221022</v>
      </c>
    </row>
    <row r="65" spans="1:5" x14ac:dyDescent="0.3">
      <c r="A65" s="16">
        <v>64</v>
      </c>
      <c r="B65" s="38" t="s">
        <v>2608</v>
      </c>
      <c r="C65" s="39" t="s">
        <v>127</v>
      </c>
      <c r="D65" s="38" t="s">
        <v>3589</v>
      </c>
      <c r="E65" s="44" t="str">
        <f>HYPERLINK("https://www.airitibooks.com/Detail/Detail?PublicationID=P20170328107", "https://www.airitibooks.com/Detail/Detail?PublicationID=P20170328107")</f>
        <v>https://www.airitibooks.com/Detail/Detail?PublicationID=P20170328107</v>
      </c>
    </row>
    <row r="66" spans="1:5" x14ac:dyDescent="0.3">
      <c r="A66" s="16">
        <v>65</v>
      </c>
      <c r="B66" s="38" t="s">
        <v>2609</v>
      </c>
      <c r="C66" s="39" t="s">
        <v>4581</v>
      </c>
      <c r="D66" s="38" t="s">
        <v>3590</v>
      </c>
      <c r="E66" s="44" t="str">
        <f>HYPERLINK("https://www.airitibooks.com/Detail/Detail?PublicationID=P20170517147", "https://www.airitibooks.com/Detail/Detail?PublicationID=P20170517147")</f>
        <v>https://www.airitibooks.com/Detail/Detail?PublicationID=P20170517147</v>
      </c>
    </row>
    <row r="67" spans="1:5" x14ac:dyDescent="0.3">
      <c r="A67" s="16">
        <v>66</v>
      </c>
      <c r="B67" s="38" t="s">
        <v>2610</v>
      </c>
      <c r="C67" s="39" t="s">
        <v>4581</v>
      </c>
      <c r="D67" s="38" t="s">
        <v>3591</v>
      </c>
      <c r="E67" s="44" t="str">
        <f>HYPERLINK("https://www.airitibooks.com/Detail/Detail?PublicationID=P20170531027", "https://www.airitibooks.com/Detail/Detail?PublicationID=P20170531027")</f>
        <v>https://www.airitibooks.com/Detail/Detail?PublicationID=P20170531027</v>
      </c>
    </row>
    <row r="68" spans="1:5" x14ac:dyDescent="0.3">
      <c r="A68" s="16">
        <v>67</v>
      </c>
      <c r="B68" s="38" t="s">
        <v>2611</v>
      </c>
      <c r="C68" s="39" t="s">
        <v>4581</v>
      </c>
      <c r="D68" s="38" t="s">
        <v>3592</v>
      </c>
      <c r="E68" s="44" t="str">
        <f>HYPERLINK("https://www.airitibooks.com/Detail/Detail?PublicationID=P20170907298", "https://www.airitibooks.com/Detail/Detail?PublicationID=P20170907298")</f>
        <v>https://www.airitibooks.com/Detail/Detail?PublicationID=P20170907298</v>
      </c>
    </row>
    <row r="69" spans="1:5" x14ac:dyDescent="0.3">
      <c r="A69" s="16">
        <v>68</v>
      </c>
      <c r="B69" s="38" t="s">
        <v>2612</v>
      </c>
      <c r="C69" s="39" t="s">
        <v>4581</v>
      </c>
      <c r="D69" s="38" t="s">
        <v>3593</v>
      </c>
      <c r="E69" s="44" t="str">
        <f>HYPERLINK("https://www.airitibooks.com/Detail/Detail?PublicationID=P20170907299", "https://www.airitibooks.com/Detail/Detail?PublicationID=P20170907299")</f>
        <v>https://www.airitibooks.com/Detail/Detail?PublicationID=P20170907299</v>
      </c>
    </row>
    <row r="70" spans="1:5" x14ac:dyDescent="0.3">
      <c r="A70" s="16">
        <v>69</v>
      </c>
      <c r="B70" s="38" t="s">
        <v>2613</v>
      </c>
      <c r="C70" s="39" t="s">
        <v>4581</v>
      </c>
      <c r="D70" s="38" t="s">
        <v>3594</v>
      </c>
      <c r="E70" s="44" t="str">
        <f>HYPERLINK("https://www.airitibooks.com/Detail/Detail?PublicationID=P20170929417", "https://www.airitibooks.com/Detail/Detail?PublicationID=P20170929417")</f>
        <v>https://www.airitibooks.com/Detail/Detail?PublicationID=P20170929417</v>
      </c>
    </row>
    <row r="71" spans="1:5" x14ac:dyDescent="0.3">
      <c r="A71" s="16">
        <v>70</v>
      </c>
      <c r="B71" s="38" t="s">
        <v>2614</v>
      </c>
      <c r="C71" s="39" t="s">
        <v>4581</v>
      </c>
      <c r="D71" s="38" t="s">
        <v>3595</v>
      </c>
      <c r="E71" s="44" t="str">
        <f>HYPERLINK("https://www.airitibooks.com/Detail/Detail?PublicationID=P20171103204", "https://www.airitibooks.com/Detail/Detail?PublicationID=P20171103204")</f>
        <v>https://www.airitibooks.com/Detail/Detail?PublicationID=P20171103204</v>
      </c>
    </row>
    <row r="72" spans="1:5" x14ac:dyDescent="0.3">
      <c r="A72" s="16">
        <v>71</v>
      </c>
      <c r="B72" s="38" t="s">
        <v>2615</v>
      </c>
      <c r="C72" s="39" t="s">
        <v>4581</v>
      </c>
      <c r="D72" s="38" t="s">
        <v>3596</v>
      </c>
      <c r="E72" s="44" t="str">
        <f>HYPERLINK("https://www.airitibooks.com/Detail/Detail?PublicationID=P20171103362", "https://www.airitibooks.com/Detail/Detail?PublicationID=P20171103362")</f>
        <v>https://www.airitibooks.com/Detail/Detail?PublicationID=P20171103362</v>
      </c>
    </row>
    <row r="73" spans="1:5" x14ac:dyDescent="0.3">
      <c r="A73" s="16">
        <v>72</v>
      </c>
      <c r="B73" s="38" t="s">
        <v>2616</v>
      </c>
      <c r="C73" s="39" t="s">
        <v>4581</v>
      </c>
      <c r="D73" s="38" t="s">
        <v>3597</v>
      </c>
      <c r="E73" s="44" t="str">
        <f>HYPERLINK("https://www.airitibooks.com/Detail/Detail?PublicationID=P20171103392", "https://www.airitibooks.com/Detail/Detail?PublicationID=P20171103392")</f>
        <v>https://www.airitibooks.com/Detail/Detail?PublicationID=P20171103392</v>
      </c>
    </row>
    <row r="74" spans="1:5" x14ac:dyDescent="0.3">
      <c r="A74" s="16">
        <v>73</v>
      </c>
      <c r="B74" s="38" t="s">
        <v>2617</v>
      </c>
      <c r="C74" s="39" t="s">
        <v>4581</v>
      </c>
      <c r="D74" s="38" t="s">
        <v>3598</v>
      </c>
      <c r="E74" s="44" t="str">
        <f>HYPERLINK("https://www.airitibooks.com/Detail/Detail?PublicationID=P20171103394", "https://www.airitibooks.com/Detail/Detail?PublicationID=P20171103394")</f>
        <v>https://www.airitibooks.com/Detail/Detail?PublicationID=P20171103394</v>
      </c>
    </row>
    <row r="75" spans="1:5" x14ac:dyDescent="0.3">
      <c r="A75" s="16">
        <v>74</v>
      </c>
      <c r="B75" s="38" t="s">
        <v>2618</v>
      </c>
      <c r="C75" s="39" t="s">
        <v>4581</v>
      </c>
      <c r="D75" s="38" t="s">
        <v>3599</v>
      </c>
      <c r="E75" s="44" t="str">
        <f>HYPERLINK("https://www.airitibooks.com/Detail/Detail?PublicationID=P20171103399", "https://www.airitibooks.com/Detail/Detail?PublicationID=P20171103399")</f>
        <v>https://www.airitibooks.com/Detail/Detail?PublicationID=P20171103399</v>
      </c>
    </row>
    <row r="76" spans="1:5" x14ac:dyDescent="0.3">
      <c r="A76" s="16">
        <v>75</v>
      </c>
      <c r="B76" s="38" t="s">
        <v>2619</v>
      </c>
      <c r="C76" s="39" t="s">
        <v>4581</v>
      </c>
      <c r="D76" s="38" t="s">
        <v>3600</v>
      </c>
      <c r="E76" s="44" t="str">
        <f>HYPERLINK("https://www.airitibooks.com/Detail/Detail?PublicationID=P20171118048", "https://www.airitibooks.com/Detail/Detail?PublicationID=P20171118048")</f>
        <v>https://www.airitibooks.com/Detail/Detail?PublicationID=P20171118048</v>
      </c>
    </row>
    <row r="77" spans="1:5" x14ac:dyDescent="0.3">
      <c r="A77" s="16">
        <v>76</v>
      </c>
      <c r="B77" s="38" t="s">
        <v>2620</v>
      </c>
      <c r="C77" s="39" t="s">
        <v>4581</v>
      </c>
      <c r="D77" s="38" t="s">
        <v>3601</v>
      </c>
      <c r="E77" s="44" t="str">
        <f>HYPERLINK("https://www.airitibooks.com/Detail/Detail?PublicationID=P20171127040", "https://www.airitibooks.com/Detail/Detail?PublicationID=P20171127040")</f>
        <v>https://www.airitibooks.com/Detail/Detail?PublicationID=P20171127040</v>
      </c>
    </row>
    <row r="78" spans="1:5" x14ac:dyDescent="0.3">
      <c r="A78" s="16">
        <v>77</v>
      </c>
      <c r="B78" s="38" t="s">
        <v>2621</v>
      </c>
      <c r="C78" s="39" t="s">
        <v>4581</v>
      </c>
      <c r="D78" s="38" t="s">
        <v>3602</v>
      </c>
      <c r="E78" s="44" t="str">
        <f>HYPERLINK("https://www.airitibooks.com/Detail/Detail?PublicationID=P20171128013", "https://www.airitibooks.com/Detail/Detail?PublicationID=P20171128013")</f>
        <v>https://www.airitibooks.com/Detail/Detail?PublicationID=P20171128013</v>
      </c>
    </row>
    <row r="79" spans="1:5" x14ac:dyDescent="0.3">
      <c r="A79" s="16">
        <v>78</v>
      </c>
      <c r="B79" s="38" t="s">
        <v>2622</v>
      </c>
      <c r="C79" s="39" t="s">
        <v>4581</v>
      </c>
      <c r="D79" s="38" t="s">
        <v>3603</v>
      </c>
      <c r="E79" s="44" t="str">
        <f>HYPERLINK("https://www.airitibooks.com/Detail/Detail?PublicationID=P20171130015", "https://www.airitibooks.com/Detail/Detail?PublicationID=P20171130015")</f>
        <v>https://www.airitibooks.com/Detail/Detail?PublicationID=P20171130015</v>
      </c>
    </row>
    <row r="80" spans="1:5" x14ac:dyDescent="0.3">
      <c r="A80" s="16">
        <v>79</v>
      </c>
      <c r="B80" s="38" t="s">
        <v>2623</v>
      </c>
      <c r="C80" s="39" t="s">
        <v>4581</v>
      </c>
      <c r="D80" s="38" t="s">
        <v>3604</v>
      </c>
      <c r="E80" s="44" t="str">
        <f>HYPERLINK("https://www.airitibooks.com/Detail/Detail?PublicationID=P20171130037", "https://www.airitibooks.com/Detail/Detail?PublicationID=P20171130037")</f>
        <v>https://www.airitibooks.com/Detail/Detail?PublicationID=P20171130037</v>
      </c>
    </row>
    <row r="81" spans="1:5" x14ac:dyDescent="0.3">
      <c r="A81" s="16">
        <v>80</v>
      </c>
      <c r="B81" s="38" t="s">
        <v>2624</v>
      </c>
      <c r="C81" s="39" t="s">
        <v>4581</v>
      </c>
      <c r="D81" s="38" t="s">
        <v>3605</v>
      </c>
      <c r="E81" s="44" t="str">
        <f>HYPERLINK("https://www.airitibooks.com/Detail/Detail?PublicationID=P20171204002", "https://www.airitibooks.com/Detail/Detail?PublicationID=P20171204002")</f>
        <v>https://www.airitibooks.com/Detail/Detail?PublicationID=P20171204002</v>
      </c>
    </row>
    <row r="82" spans="1:5" x14ac:dyDescent="0.3">
      <c r="A82" s="16">
        <v>81</v>
      </c>
      <c r="B82" s="38" t="s">
        <v>2625</v>
      </c>
      <c r="C82" s="39" t="s">
        <v>4581</v>
      </c>
      <c r="D82" s="38" t="s">
        <v>3606</v>
      </c>
      <c r="E82" s="44" t="str">
        <f>HYPERLINK("https://www.airitibooks.com/Detail/Detail?PublicationID=P20171213008", "https://www.airitibooks.com/Detail/Detail?PublicationID=P20171213008")</f>
        <v>https://www.airitibooks.com/Detail/Detail?PublicationID=P20171213008</v>
      </c>
    </row>
    <row r="83" spans="1:5" x14ac:dyDescent="0.3">
      <c r="A83" s="16">
        <v>82</v>
      </c>
      <c r="B83" s="38" t="s">
        <v>2626</v>
      </c>
      <c r="C83" s="39" t="s">
        <v>4581</v>
      </c>
      <c r="D83" s="38" t="s">
        <v>3607</v>
      </c>
      <c r="E83" s="44" t="str">
        <f>HYPERLINK("https://www.airitibooks.com/Detail/Detail?PublicationID=P20180126023", "https://www.airitibooks.com/Detail/Detail?PublicationID=P20180126023")</f>
        <v>https://www.airitibooks.com/Detail/Detail?PublicationID=P20180126023</v>
      </c>
    </row>
    <row r="84" spans="1:5" x14ac:dyDescent="0.3">
      <c r="A84" s="16">
        <v>83</v>
      </c>
      <c r="B84" s="38" t="s">
        <v>2627</v>
      </c>
      <c r="C84" s="39" t="s">
        <v>4581</v>
      </c>
      <c r="D84" s="38" t="s">
        <v>3608</v>
      </c>
      <c r="E84" s="44" t="str">
        <f>HYPERLINK("https://www.airitibooks.com/Detail/Detail?PublicationID=P20180126024", "https://www.airitibooks.com/Detail/Detail?PublicationID=P20180126024")</f>
        <v>https://www.airitibooks.com/Detail/Detail?PublicationID=P20180126024</v>
      </c>
    </row>
    <row r="85" spans="1:5" x14ac:dyDescent="0.3">
      <c r="A85" s="16">
        <v>84</v>
      </c>
      <c r="B85" s="38" t="s">
        <v>2628</v>
      </c>
      <c r="C85" s="39" t="s">
        <v>4581</v>
      </c>
      <c r="D85" s="38" t="s">
        <v>3609</v>
      </c>
      <c r="E85" s="44" t="str">
        <f>HYPERLINK("https://www.airitibooks.com/Detail/Detail?PublicationID=P20180208141", "https://www.airitibooks.com/Detail/Detail?PublicationID=P20180208141")</f>
        <v>https://www.airitibooks.com/Detail/Detail?PublicationID=P20180208141</v>
      </c>
    </row>
    <row r="86" spans="1:5" x14ac:dyDescent="0.3">
      <c r="A86" s="16">
        <v>85</v>
      </c>
      <c r="B86" s="38" t="s">
        <v>2629</v>
      </c>
      <c r="C86" s="39" t="s">
        <v>4582</v>
      </c>
      <c r="D86" s="38" t="s">
        <v>3610</v>
      </c>
      <c r="E86" s="44" t="str">
        <f>HYPERLINK("https://www.airitibooks.com/Detail/Detail?PublicationID=P20180208144", "https://www.airitibooks.com/Detail/Detail?PublicationID=P20180208144")</f>
        <v>https://www.airitibooks.com/Detail/Detail?PublicationID=P20180208144</v>
      </c>
    </row>
    <row r="87" spans="1:5" x14ac:dyDescent="0.3">
      <c r="A87" s="16">
        <v>86</v>
      </c>
      <c r="B87" s="38" t="s">
        <v>2630</v>
      </c>
      <c r="C87" s="39" t="s">
        <v>4582</v>
      </c>
      <c r="D87" s="38" t="s">
        <v>3611</v>
      </c>
      <c r="E87" s="44" t="str">
        <f>HYPERLINK("https://www.airitibooks.com/Detail/Detail?PublicationID=P20180208145", "https://www.airitibooks.com/Detail/Detail?PublicationID=P20180208145")</f>
        <v>https://www.airitibooks.com/Detail/Detail?PublicationID=P20180208145</v>
      </c>
    </row>
    <row r="88" spans="1:5" x14ac:dyDescent="0.3">
      <c r="A88" s="16">
        <v>87</v>
      </c>
      <c r="B88" s="38" t="s">
        <v>2631</v>
      </c>
      <c r="C88" s="39" t="s">
        <v>4582</v>
      </c>
      <c r="D88" s="38" t="s">
        <v>3612</v>
      </c>
      <c r="E88" s="44" t="str">
        <f>HYPERLINK("https://www.airitibooks.com/Detail/Detail?PublicationID=P20180208146", "https://www.airitibooks.com/Detail/Detail?PublicationID=P20180208146")</f>
        <v>https://www.airitibooks.com/Detail/Detail?PublicationID=P20180208146</v>
      </c>
    </row>
    <row r="89" spans="1:5" x14ac:dyDescent="0.3">
      <c r="A89" s="16">
        <v>88</v>
      </c>
      <c r="B89" s="38" t="s">
        <v>2632</v>
      </c>
      <c r="C89" s="39" t="s">
        <v>4582</v>
      </c>
      <c r="D89" s="38" t="s">
        <v>3613</v>
      </c>
      <c r="E89" s="44" t="str">
        <f>HYPERLINK("https://www.airitibooks.com/Detail/Detail?PublicationID=P20180309085", "https://www.airitibooks.com/Detail/Detail?PublicationID=P20180309085")</f>
        <v>https://www.airitibooks.com/Detail/Detail?PublicationID=P20180309085</v>
      </c>
    </row>
    <row r="90" spans="1:5" x14ac:dyDescent="0.3">
      <c r="A90" s="16">
        <v>89</v>
      </c>
      <c r="B90" s="38" t="s">
        <v>2633</v>
      </c>
      <c r="C90" s="39" t="s">
        <v>4581</v>
      </c>
      <c r="D90" s="38" t="s">
        <v>3614</v>
      </c>
      <c r="E90" s="44" t="str">
        <f>HYPERLINK("https://www.airitibooks.com/Detail/Detail?PublicationID=P20180330001", "https://www.airitibooks.com/Detail/Detail?PublicationID=P20180330001")</f>
        <v>https://www.airitibooks.com/Detail/Detail?PublicationID=P20180330001</v>
      </c>
    </row>
    <row r="91" spans="1:5" x14ac:dyDescent="0.3">
      <c r="A91" s="16">
        <v>90</v>
      </c>
      <c r="B91" s="38" t="s">
        <v>2634</v>
      </c>
      <c r="C91" s="39" t="s">
        <v>4581</v>
      </c>
      <c r="D91" s="38" t="s">
        <v>3615</v>
      </c>
      <c r="E91" s="44" t="str">
        <f>HYPERLINK("https://www.airitibooks.com/Detail/Detail?PublicationID=P20180330018", "https://www.airitibooks.com/Detail/Detail?PublicationID=P20180330018")</f>
        <v>https://www.airitibooks.com/Detail/Detail?PublicationID=P20180330018</v>
      </c>
    </row>
    <row r="92" spans="1:5" x14ac:dyDescent="0.3">
      <c r="A92" s="16">
        <v>91</v>
      </c>
      <c r="B92" s="38" t="s">
        <v>2635</v>
      </c>
      <c r="C92" s="39" t="s">
        <v>4581</v>
      </c>
      <c r="D92" s="38" t="s">
        <v>3616</v>
      </c>
      <c r="E92" s="44" t="str">
        <f>HYPERLINK("https://www.airitibooks.com/Detail/Detail?PublicationID=P20180330030", "https://www.airitibooks.com/Detail/Detail?PublicationID=P20180330030")</f>
        <v>https://www.airitibooks.com/Detail/Detail?PublicationID=P20180330030</v>
      </c>
    </row>
    <row r="93" spans="1:5" x14ac:dyDescent="0.3">
      <c r="A93" s="16">
        <v>92</v>
      </c>
      <c r="B93" s="38" t="s">
        <v>2636</v>
      </c>
      <c r="C93" s="39" t="s">
        <v>4581</v>
      </c>
      <c r="D93" s="38" t="s">
        <v>3617</v>
      </c>
      <c r="E93" s="44" t="str">
        <f>HYPERLINK("https://www.airitibooks.com/Detail/Detail?PublicationID=P20180330031", "https://www.airitibooks.com/Detail/Detail?PublicationID=P20180330031")</f>
        <v>https://www.airitibooks.com/Detail/Detail?PublicationID=P20180330031</v>
      </c>
    </row>
    <row r="94" spans="1:5" x14ac:dyDescent="0.3">
      <c r="A94" s="16">
        <v>93</v>
      </c>
      <c r="B94" s="38" t="s">
        <v>2637</v>
      </c>
      <c r="C94" s="39" t="s">
        <v>4581</v>
      </c>
      <c r="D94" s="38" t="s">
        <v>3618</v>
      </c>
      <c r="E94" s="44" t="str">
        <f>HYPERLINK("https://www.airitibooks.com/Detail/Detail?PublicationID=P20180330032", "https://www.airitibooks.com/Detail/Detail?PublicationID=P20180330032")</f>
        <v>https://www.airitibooks.com/Detail/Detail?PublicationID=P20180330032</v>
      </c>
    </row>
    <row r="95" spans="1:5" x14ac:dyDescent="0.3">
      <c r="A95" s="16">
        <v>94</v>
      </c>
      <c r="B95" s="38" t="s">
        <v>2638</v>
      </c>
      <c r="C95" s="39" t="s">
        <v>4581</v>
      </c>
      <c r="D95" s="38" t="s">
        <v>3619</v>
      </c>
      <c r="E95" s="44" t="str">
        <f>HYPERLINK("https://www.airitibooks.com/Detail/Detail?PublicationID=P20180330037", "https://www.airitibooks.com/Detail/Detail?PublicationID=P20180330037")</f>
        <v>https://www.airitibooks.com/Detail/Detail?PublicationID=P20180330037</v>
      </c>
    </row>
    <row r="96" spans="1:5" x14ac:dyDescent="0.3">
      <c r="A96" s="16">
        <v>95</v>
      </c>
      <c r="B96" s="38" t="s">
        <v>2639</v>
      </c>
      <c r="C96" s="39" t="s">
        <v>4581</v>
      </c>
      <c r="D96" s="38" t="s">
        <v>3620</v>
      </c>
      <c r="E96" s="44" t="str">
        <f>HYPERLINK("https://www.airitibooks.com/Detail/Detail?PublicationID=P20180330038", "https://www.airitibooks.com/Detail/Detail?PublicationID=P20180330038")</f>
        <v>https://www.airitibooks.com/Detail/Detail?PublicationID=P20180330038</v>
      </c>
    </row>
    <row r="97" spans="1:5" x14ac:dyDescent="0.3">
      <c r="A97" s="16">
        <v>96</v>
      </c>
      <c r="B97" s="38" t="s">
        <v>2640</v>
      </c>
      <c r="C97" s="39" t="s">
        <v>4581</v>
      </c>
      <c r="D97" s="38" t="s">
        <v>3621</v>
      </c>
      <c r="E97" s="44" t="str">
        <f>HYPERLINK("https://www.airitibooks.com/Detail/Detail?PublicationID=P20180330043", "https://www.airitibooks.com/Detail/Detail?PublicationID=P20180330043")</f>
        <v>https://www.airitibooks.com/Detail/Detail?PublicationID=P20180330043</v>
      </c>
    </row>
    <row r="98" spans="1:5" x14ac:dyDescent="0.3">
      <c r="A98" s="16">
        <v>97</v>
      </c>
      <c r="B98" s="38" t="s">
        <v>2641</v>
      </c>
      <c r="C98" s="39" t="s">
        <v>4582</v>
      </c>
      <c r="D98" s="38" t="s">
        <v>3622</v>
      </c>
      <c r="E98" s="44" t="str">
        <f>HYPERLINK("https://www.airitibooks.com/Detail/Detail?PublicationID=P20180413041", "https://www.airitibooks.com/Detail/Detail?PublicationID=P20180413041")</f>
        <v>https://www.airitibooks.com/Detail/Detail?PublicationID=P20180413041</v>
      </c>
    </row>
    <row r="99" spans="1:5" x14ac:dyDescent="0.3">
      <c r="A99" s="16">
        <v>98</v>
      </c>
      <c r="B99" s="38" t="s">
        <v>2642</v>
      </c>
      <c r="C99" s="39" t="s">
        <v>4581</v>
      </c>
      <c r="D99" s="38" t="s">
        <v>3623</v>
      </c>
      <c r="E99" s="44" t="str">
        <f>HYPERLINK("https://www.airitibooks.com/Detail/Detail?PublicationID=P20180413042", "https://www.airitibooks.com/Detail/Detail?PublicationID=P20180413042")</f>
        <v>https://www.airitibooks.com/Detail/Detail?PublicationID=P20180413042</v>
      </c>
    </row>
    <row r="100" spans="1:5" x14ac:dyDescent="0.3">
      <c r="A100" s="16">
        <v>99</v>
      </c>
      <c r="B100" s="38" t="s">
        <v>2643</v>
      </c>
      <c r="C100" s="39" t="s">
        <v>4582</v>
      </c>
      <c r="D100" s="38" t="s">
        <v>3624</v>
      </c>
      <c r="E100" s="44" t="str">
        <f>HYPERLINK("https://www.airitibooks.com/Detail/Detail?PublicationID=P20180413052", "https://www.airitibooks.com/Detail/Detail?PublicationID=P20180413052")</f>
        <v>https://www.airitibooks.com/Detail/Detail?PublicationID=P20180413052</v>
      </c>
    </row>
    <row r="101" spans="1:5" x14ac:dyDescent="0.3">
      <c r="A101" s="16">
        <v>100</v>
      </c>
      <c r="B101" s="38" t="s">
        <v>2644</v>
      </c>
      <c r="C101" s="39" t="s">
        <v>4582</v>
      </c>
      <c r="D101" s="38" t="s">
        <v>3625</v>
      </c>
      <c r="E101" s="44" t="str">
        <f>HYPERLINK("https://www.airitibooks.com/Detail/Detail?PublicationID=P20180413056", "https://www.airitibooks.com/Detail/Detail?PublicationID=P20180413056")</f>
        <v>https://www.airitibooks.com/Detail/Detail?PublicationID=P20180413056</v>
      </c>
    </row>
    <row r="102" spans="1:5" x14ac:dyDescent="0.3">
      <c r="A102" s="16">
        <v>101</v>
      </c>
      <c r="B102" s="38" t="s">
        <v>2645</v>
      </c>
      <c r="C102" s="39" t="s">
        <v>4582</v>
      </c>
      <c r="D102" s="38" t="s">
        <v>3626</v>
      </c>
      <c r="E102" s="44" t="str">
        <f>HYPERLINK("https://www.airitibooks.com/Detail/Detail?PublicationID=P20180413062", "https://www.airitibooks.com/Detail/Detail?PublicationID=P20180413062")</f>
        <v>https://www.airitibooks.com/Detail/Detail?PublicationID=P20180413062</v>
      </c>
    </row>
    <row r="103" spans="1:5" x14ac:dyDescent="0.3">
      <c r="A103" s="16">
        <v>102</v>
      </c>
      <c r="B103" s="38" t="s">
        <v>2646</v>
      </c>
      <c r="C103" s="39" t="s">
        <v>4582</v>
      </c>
      <c r="D103" s="38" t="s">
        <v>3627</v>
      </c>
      <c r="E103" s="44" t="str">
        <f>HYPERLINK("https://www.airitibooks.com/Detail/Detail?PublicationID=P20180413063", "https://www.airitibooks.com/Detail/Detail?PublicationID=P20180413063")</f>
        <v>https://www.airitibooks.com/Detail/Detail?PublicationID=P20180413063</v>
      </c>
    </row>
    <row r="104" spans="1:5" x14ac:dyDescent="0.3">
      <c r="A104" s="16">
        <v>103</v>
      </c>
      <c r="B104" s="38" t="s">
        <v>2647</v>
      </c>
      <c r="C104" s="39" t="s">
        <v>4581</v>
      </c>
      <c r="D104" s="38" t="s">
        <v>3628</v>
      </c>
      <c r="E104" s="44" t="str">
        <f>HYPERLINK("https://www.airitibooks.com/Detail/Detail?PublicationID=P20180413086", "https://www.airitibooks.com/Detail/Detail?PublicationID=P20180413086")</f>
        <v>https://www.airitibooks.com/Detail/Detail?PublicationID=P20180413086</v>
      </c>
    </row>
    <row r="105" spans="1:5" x14ac:dyDescent="0.3">
      <c r="A105" s="16">
        <v>104</v>
      </c>
      <c r="B105" s="38" t="s">
        <v>2648</v>
      </c>
      <c r="C105" s="39" t="s">
        <v>4582</v>
      </c>
      <c r="D105" s="38" t="s">
        <v>3629</v>
      </c>
      <c r="E105" s="44" t="str">
        <f>HYPERLINK("https://www.airitibooks.com/Detail/Detail?PublicationID=P20180511005", "https://www.airitibooks.com/Detail/Detail?PublicationID=P20180511005")</f>
        <v>https://www.airitibooks.com/Detail/Detail?PublicationID=P20180511005</v>
      </c>
    </row>
    <row r="106" spans="1:5" x14ac:dyDescent="0.3">
      <c r="A106" s="16">
        <v>105</v>
      </c>
      <c r="B106" s="38" t="s">
        <v>2649</v>
      </c>
      <c r="C106" s="39" t="s">
        <v>4581</v>
      </c>
      <c r="D106" s="38" t="s">
        <v>3630</v>
      </c>
      <c r="E106" s="44" t="str">
        <f>HYPERLINK("https://www.airitibooks.com/Detail/Detail?PublicationID=P20180511057", "https://www.airitibooks.com/Detail/Detail?PublicationID=P20180511057")</f>
        <v>https://www.airitibooks.com/Detail/Detail?PublicationID=P20180511057</v>
      </c>
    </row>
    <row r="107" spans="1:5" x14ac:dyDescent="0.3">
      <c r="A107" s="16">
        <v>106</v>
      </c>
      <c r="B107" s="38" t="s">
        <v>2650</v>
      </c>
      <c r="C107" s="39" t="s">
        <v>4582</v>
      </c>
      <c r="D107" s="38" t="s">
        <v>3631</v>
      </c>
      <c r="E107" s="44" t="str">
        <f>HYPERLINK("https://www.airitibooks.com/Detail/Detail?PublicationID=P20180525003", "https://www.airitibooks.com/Detail/Detail?PublicationID=P20180525003")</f>
        <v>https://www.airitibooks.com/Detail/Detail?PublicationID=P20180525003</v>
      </c>
    </row>
    <row r="108" spans="1:5" x14ac:dyDescent="0.3">
      <c r="A108" s="16">
        <v>107</v>
      </c>
      <c r="B108" s="38" t="s">
        <v>2651</v>
      </c>
      <c r="C108" s="39" t="s">
        <v>4582</v>
      </c>
      <c r="D108" s="38" t="s">
        <v>3632</v>
      </c>
      <c r="E108" s="44" t="str">
        <f>HYPERLINK("https://www.airitibooks.com/Detail/Detail?PublicationID=P20180525008", "https://www.airitibooks.com/Detail/Detail?PublicationID=P20180525008")</f>
        <v>https://www.airitibooks.com/Detail/Detail?PublicationID=P20180525008</v>
      </c>
    </row>
    <row r="109" spans="1:5" x14ac:dyDescent="0.3">
      <c r="A109" s="16">
        <v>108</v>
      </c>
      <c r="B109" s="38" t="s">
        <v>2652</v>
      </c>
      <c r="C109" s="39" t="s">
        <v>4582</v>
      </c>
      <c r="D109" s="38" t="s">
        <v>3633</v>
      </c>
      <c r="E109" s="44" t="str">
        <f>HYPERLINK("https://www.airitibooks.com/Detail/Detail?PublicationID=P20180604013", "https://www.airitibooks.com/Detail/Detail?PublicationID=P20180604013")</f>
        <v>https://www.airitibooks.com/Detail/Detail?PublicationID=P20180604013</v>
      </c>
    </row>
    <row r="110" spans="1:5" x14ac:dyDescent="0.3">
      <c r="A110" s="16">
        <v>109</v>
      </c>
      <c r="B110" s="38" t="s">
        <v>2653</v>
      </c>
      <c r="C110" s="39" t="s">
        <v>4582</v>
      </c>
      <c r="D110" s="38" t="s">
        <v>3634</v>
      </c>
      <c r="E110" s="44" t="str">
        <f>HYPERLINK("https://www.airitibooks.com/Detail/Detail?PublicationID=P20180604015", "https://www.airitibooks.com/Detail/Detail?PublicationID=P20180604015")</f>
        <v>https://www.airitibooks.com/Detail/Detail?PublicationID=P20180604015</v>
      </c>
    </row>
    <row r="111" spans="1:5" x14ac:dyDescent="0.3">
      <c r="A111" s="16">
        <v>110</v>
      </c>
      <c r="B111" s="38" t="s">
        <v>2654</v>
      </c>
      <c r="C111" s="39" t="s">
        <v>4581</v>
      </c>
      <c r="D111" s="38" t="s">
        <v>3635</v>
      </c>
      <c r="E111" s="44" t="str">
        <f>HYPERLINK("https://www.airitibooks.com/Detail/Detail?PublicationID=P20180612007", "https://www.airitibooks.com/Detail/Detail?PublicationID=P20180612007")</f>
        <v>https://www.airitibooks.com/Detail/Detail?PublicationID=P20180612007</v>
      </c>
    </row>
    <row r="112" spans="1:5" x14ac:dyDescent="0.3">
      <c r="A112" s="16">
        <v>111</v>
      </c>
      <c r="B112" s="38" t="s">
        <v>2655</v>
      </c>
      <c r="C112" s="39" t="s">
        <v>4582</v>
      </c>
      <c r="D112" s="38" t="s">
        <v>3636</v>
      </c>
      <c r="E112" s="44" t="str">
        <f>HYPERLINK("https://www.airitibooks.com/Detail/Detail?PublicationID=P20180809002", "https://www.airitibooks.com/Detail/Detail?PublicationID=P20180809002")</f>
        <v>https://www.airitibooks.com/Detail/Detail?PublicationID=P20180809002</v>
      </c>
    </row>
    <row r="113" spans="1:5" x14ac:dyDescent="0.3">
      <c r="A113" s="16">
        <v>112</v>
      </c>
      <c r="B113" s="38" t="s">
        <v>2656</v>
      </c>
      <c r="C113" s="39" t="s">
        <v>4582</v>
      </c>
      <c r="D113" s="38" t="s">
        <v>3637</v>
      </c>
      <c r="E113" s="44" t="str">
        <f>HYPERLINK("https://www.airitibooks.com/Detail/Detail?PublicationID=P20180809032", "https://www.airitibooks.com/Detail/Detail?PublicationID=P20180809032")</f>
        <v>https://www.airitibooks.com/Detail/Detail?PublicationID=P20180809032</v>
      </c>
    </row>
    <row r="114" spans="1:5" x14ac:dyDescent="0.3">
      <c r="A114" s="16">
        <v>113</v>
      </c>
      <c r="B114" s="38" t="s">
        <v>2657</v>
      </c>
      <c r="C114" s="39" t="s">
        <v>4582</v>
      </c>
      <c r="D114" s="38" t="s">
        <v>3638</v>
      </c>
      <c r="E114" s="44" t="str">
        <f>HYPERLINK("https://www.airitibooks.com/Detail/Detail?PublicationID=P20180809041", "https://www.airitibooks.com/Detail/Detail?PublicationID=P20180809041")</f>
        <v>https://www.airitibooks.com/Detail/Detail?PublicationID=P20180809041</v>
      </c>
    </row>
    <row r="115" spans="1:5" x14ac:dyDescent="0.3">
      <c r="A115" s="16">
        <v>114</v>
      </c>
      <c r="B115" s="38" t="s">
        <v>2658</v>
      </c>
      <c r="C115" s="39" t="s">
        <v>4582</v>
      </c>
      <c r="D115" s="38" t="s">
        <v>3639</v>
      </c>
      <c r="E115" s="44" t="str">
        <f>HYPERLINK("https://www.airitibooks.com/Detail/Detail?PublicationID=P20180809043", "https://www.airitibooks.com/Detail/Detail?PublicationID=P20180809043")</f>
        <v>https://www.airitibooks.com/Detail/Detail?PublicationID=P20180809043</v>
      </c>
    </row>
    <row r="116" spans="1:5" x14ac:dyDescent="0.3">
      <c r="A116" s="16">
        <v>115</v>
      </c>
      <c r="B116" s="38" t="s">
        <v>2659</v>
      </c>
      <c r="C116" s="39" t="s">
        <v>4582</v>
      </c>
      <c r="D116" s="38" t="s">
        <v>3640</v>
      </c>
      <c r="E116" s="44" t="str">
        <f>HYPERLINK("https://www.airitibooks.com/Detail/Detail?PublicationID=P20180809047", "https://www.airitibooks.com/Detail/Detail?PublicationID=P20180809047")</f>
        <v>https://www.airitibooks.com/Detail/Detail?PublicationID=P20180809047</v>
      </c>
    </row>
    <row r="117" spans="1:5" x14ac:dyDescent="0.3">
      <c r="A117" s="16">
        <v>116</v>
      </c>
      <c r="B117" s="38" t="s">
        <v>2660</v>
      </c>
      <c r="C117" s="39" t="s">
        <v>4582</v>
      </c>
      <c r="D117" s="38" t="s">
        <v>3641</v>
      </c>
      <c r="E117" s="44" t="str">
        <f>HYPERLINK("https://www.airitibooks.com/Detail/Detail?PublicationID=P20180813003", "https://www.airitibooks.com/Detail/Detail?PublicationID=P20180813003")</f>
        <v>https://www.airitibooks.com/Detail/Detail?PublicationID=P20180813003</v>
      </c>
    </row>
    <row r="118" spans="1:5" x14ac:dyDescent="0.3">
      <c r="A118" s="16">
        <v>117</v>
      </c>
      <c r="B118" s="38" t="s">
        <v>2661</v>
      </c>
      <c r="C118" s="39" t="s">
        <v>4582</v>
      </c>
      <c r="D118" s="38" t="s">
        <v>3642</v>
      </c>
      <c r="E118" s="44" t="str">
        <f>HYPERLINK("https://www.airitibooks.com/Detail/Detail?PublicationID=P20180813009", "https://www.airitibooks.com/Detail/Detail?PublicationID=P20180813009")</f>
        <v>https://www.airitibooks.com/Detail/Detail?PublicationID=P20180813009</v>
      </c>
    </row>
    <row r="119" spans="1:5" x14ac:dyDescent="0.3">
      <c r="A119" s="16">
        <v>118</v>
      </c>
      <c r="B119" s="38" t="s">
        <v>2662</v>
      </c>
      <c r="C119" s="39" t="s">
        <v>4582</v>
      </c>
      <c r="D119" s="38" t="s">
        <v>3643</v>
      </c>
      <c r="E119" s="44" t="str">
        <f>HYPERLINK("https://www.airitibooks.com/Detail/Detail?PublicationID=P20180815002", "https://www.airitibooks.com/Detail/Detail?PublicationID=P20180815002")</f>
        <v>https://www.airitibooks.com/Detail/Detail?PublicationID=P20180815002</v>
      </c>
    </row>
    <row r="120" spans="1:5" x14ac:dyDescent="0.3">
      <c r="A120" s="16">
        <v>119</v>
      </c>
      <c r="B120" s="38" t="s">
        <v>2663</v>
      </c>
      <c r="C120" s="39" t="s">
        <v>4582</v>
      </c>
      <c r="D120" s="38" t="s">
        <v>3644</v>
      </c>
      <c r="E120" s="44" t="str">
        <f>HYPERLINK("https://www.airitibooks.com/Detail/Detail?PublicationID=P20180816035", "https://www.airitibooks.com/Detail/Detail?PublicationID=P20180816035")</f>
        <v>https://www.airitibooks.com/Detail/Detail?PublicationID=P20180816035</v>
      </c>
    </row>
    <row r="121" spans="1:5" x14ac:dyDescent="0.3">
      <c r="A121" s="16">
        <v>120</v>
      </c>
      <c r="B121" s="38" t="s">
        <v>2664</v>
      </c>
      <c r="C121" s="39" t="s">
        <v>4581</v>
      </c>
      <c r="D121" s="38" t="s">
        <v>3645</v>
      </c>
      <c r="E121" s="44" t="str">
        <f>HYPERLINK("https://www.airitibooks.com/Detail/Detail?PublicationID=P20180904019", "https://www.airitibooks.com/Detail/Detail?PublicationID=P20180904019")</f>
        <v>https://www.airitibooks.com/Detail/Detail?PublicationID=P20180904019</v>
      </c>
    </row>
    <row r="122" spans="1:5" x14ac:dyDescent="0.3">
      <c r="A122" s="16">
        <v>121</v>
      </c>
      <c r="B122" s="38" t="s">
        <v>2665</v>
      </c>
      <c r="C122" s="39" t="s">
        <v>4582</v>
      </c>
      <c r="D122" s="38" t="s">
        <v>3646</v>
      </c>
      <c r="E122" s="44" t="str">
        <f>HYPERLINK("https://www.airitibooks.com/Detail/Detail?PublicationID=P20181003008", "https://www.airitibooks.com/Detail/Detail?PublicationID=P20181003008")</f>
        <v>https://www.airitibooks.com/Detail/Detail?PublicationID=P20181003008</v>
      </c>
    </row>
    <row r="123" spans="1:5" x14ac:dyDescent="0.3">
      <c r="A123" s="16">
        <v>122</v>
      </c>
      <c r="B123" s="38" t="s">
        <v>2666</v>
      </c>
      <c r="C123" s="39" t="s">
        <v>4581</v>
      </c>
      <c r="D123" s="38" t="s">
        <v>3647</v>
      </c>
      <c r="E123" s="44" t="str">
        <f>HYPERLINK("https://www.airitibooks.com/Detail/Detail?PublicationID=P20181019005", "https://www.airitibooks.com/Detail/Detail?PublicationID=P20181019005")</f>
        <v>https://www.airitibooks.com/Detail/Detail?PublicationID=P20181019005</v>
      </c>
    </row>
    <row r="124" spans="1:5" x14ac:dyDescent="0.3">
      <c r="A124" s="16">
        <v>123</v>
      </c>
      <c r="B124" s="38" t="s">
        <v>2667</v>
      </c>
      <c r="C124" s="39" t="s">
        <v>4583</v>
      </c>
      <c r="D124" s="38" t="s">
        <v>3648</v>
      </c>
      <c r="E124" s="44" t="str">
        <f>HYPERLINK("https://www.airitibooks.com/Detail/Detail?PublicationID=P20181022008", "https://www.airitibooks.com/Detail/Detail?PublicationID=P20181022008")</f>
        <v>https://www.airitibooks.com/Detail/Detail?PublicationID=P20181022008</v>
      </c>
    </row>
    <row r="125" spans="1:5" x14ac:dyDescent="0.3">
      <c r="A125" s="16">
        <v>124</v>
      </c>
      <c r="B125" s="38" t="s">
        <v>2668</v>
      </c>
      <c r="C125" s="39" t="s">
        <v>4582</v>
      </c>
      <c r="D125" s="38" t="s">
        <v>3649</v>
      </c>
      <c r="E125" s="44" t="str">
        <f>HYPERLINK("https://www.airitibooks.com/Detail/Detail?PublicationID=P20181024006", "https://www.airitibooks.com/Detail/Detail?PublicationID=P20181024006")</f>
        <v>https://www.airitibooks.com/Detail/Detail?PublicationID=P20181024006</v>
      </c>
    </row>
    <row r="126" spans="1:5" x14ac:dyDescent="0.3">
      <c r="A126" s="16">
        <v>125</v>
      </c>
      <c r="B126" s="38" t="s">
        <v>2669</v>
      </c>
      <c r="C126" s="39" t="s">
        <v>4582</v>
      </c>
      <c r="D126" s="38" t="s">
        <v>3650</v>
      </c>
      <c r="E126" s="44" t="str">
        <f>HYPERLINK("https://www.airitibooks.com/Detail/Detail?PublicationID=P20181024007", "https://www.airitibooks.com/Detail/Detail?PublicationID=P20181024007")</f>
        <v>https://www.airitibooks.com/Detail/Detail?PublicationID=P20181024007</v>
      </c>
    </row>
    <row r="127" spans="1:5" x14ac:dyDescent="0.3">
      <c r="A127" s="16">
        <v>126</v>
      </c>
      <c r="B127" s="38" t="s">
        <v>2670</v>
      </c>
      <c r="C127" s="39" t="s">
        <v>4582</v>
      </c>
      <c r="D127" s="38" t="s">
        <v>3651</v>
      </c>
      <c r="E127" s="44" t="str">
        <f>HYPERLINK("https://www.airitibooks.com/Detail/Detail?PublicationID=P20181106016", "https://www.airitibooks.com/Detail/Detail?PublicationID=P20181106016")</f>
        <v>https://www.airitibooks.com/Detail/Detail?PublicationID=P20181106016</v>
      </c>
    </row>
    <row r="128" spans="1:5" x14ac:dyDescent="0.3">
      <c r="A128" s="16">
        <v>127</v>
      </c>
      <c r="B128" s="38" t="s">
        <v>2671</v>
      </c>
      <c r="C128" s="39" t="s">
        <v>4582</v>
      </c>
      <c r="D128" s="38" t="s">
        <v>3652</v>
      </c>
      <c r="E128" s="44" t="str">
        <f>HYPERLINK("https://www.airitibooks.com/Detail/Detail?PublicationID=P20181127009", "https://www.airitibooks.com/Detail/Detail?PublicationID=P20181127009")</f>
        <v>https://www.airitibooks.com/Detail/Detail?PublicationID=P20181127009</v>
      </c>
    </row>
    <row r="129" spans="1:5" x14ac:dyDescent="0.3">
      <c r="A129" s="16">
        <v>128</v>
      </c>
      <c r="B129" s="38" t="s">
        <v>2672</v>
      </c>
      <c r="C129" s="39" t="s">
        <v>4582</v>
      </c>
      <c r="D129" s="38" t="s">
        <v>3653</v>
      </c>
      <c r="E129" s="44" t="str">
        <f>HYPERLINK("https://www.airitibooks.com/Detail/Detail?PublicationID=P20181221061", "https://www.airitibooks.com/Detail/Detail?PublicationID=P20181221061")</f>
        <v>https://www.airitibooks.com/Detail/Detail?PublicationID=P20181221061</v>
      </c>
    </row>
    <row r="130" spans="1:5" x14ac:dyDescent="0.3">
      <c r="A130" s="16">
        <v>129</v>
      </c>
      <c r="B130" s="38" t="s">
        <v>2673</v>
      </c>
      <c r="C130" s="39" t="s">
        <v>4582</v>
      </c>
      <c r="D130" s="38" t="s">
        <v>3654</v>
      </c>
      <c r="E130" s="44" t="str">
        <f>HYPERLINK("https://www.airitibooks.com/Detail/Detail?PublicationID=P20181221068", "https://www.airitibooks.com/Detail/Detail?PublicationID=P20181221068")</f>
        <v>https://www.airitibooks.com/Detail/Detail?PublicationID=P20181221068</v>
      </c>
    </row>
    <row r="131" spans="1:5" x14ac:dyDescent="0.3">
      <c r="A131" s="16">
        <v>130</v>
      </c>
      <c r="B131" s="38" t="s">
        <v>2674</v>
      </c>
      <c r="C131" s="39" t="s">
        <v>4582</v>
      </c>
      <c r="D131" s="38" t="s">
        <v>3655</v>
      </c>
      <c r="E131" s="44" t="str">
        <f>HYPERLINK("https://www.airitibooks.com/Detail/Detail?PublicationID=P20181224001", "https://www.airitibooks.com/Detail/Detail?PublicationID=P20181224001")</f>
        <v>https://www.airitibooks.com/Detail/Detail?PublicationID=P20181224001</v>
      </c>
    </row>
    <row r="132" spans="1:5" x14ac:dyDescent="0.3">
      <c r="A132" s="16">
        <v>131</v>
      </c>
      <c r="B132" s="38" t="s">
        <v>2675</v>
      </c>
      <c r="C132" s="39" t="s">
        <v>4582</v>
      </c>
      <c r="D132" s="38" t="s">
        <v>3656</v>
      </c>
      <c r="E132" s="44" t="str">
        <f>HYPERLINK("https://www.airitibooks.com/Detail/Detail?PublicationID=P20181224002", "https://www.airitibooks.com/Detail/Detail?PublicationID=P20181224002")</f>
        <v>https://www.airitibooks.com/Detail/Detail?PublicationID=P20181224002</v>
      </c>
    </row>
    <row r="133" spans="1:5" x14ac:dyDescent="0.3">
      <c r="A133" s="16">
        <v>132</v>
      </c>
      <c r="B133" s="38" t="s">
        <v>2676</v>
      </c>
      <c r="C133" s="39" t="s">
        <v>4582</v>
      </c>
      <c r="D133" s="38" t="s">
        <v>3657</v>
      </c>
      <c r="E133" s="44" t="str">
        <f>HYPERLINK("https://www.airitibooks.com/Detail/Detail?PublicationID=P20181224006", "https://www.airitibooks.com/Detail/Detail?PublicationID=P20181224006")</f>
        <v>https://www.airitibooks.com/Detail/Detail?PublicationID=P20181224006</v>
      </c>
    </row>
    <row r="134" spans="1:5" x14ac:dyDescent="0.3">
      <c r="A134" s="16">
        <v>133</v>
      </c>
      <c r="B134" s="38" t="s">
        <v>2677</v>
      </c>
      <c r="C134" s="39" t="s">
        <v>4582</v>
      </c>
      <c r="D134" s="38" t="s">
        <v>3658</v>
      </c>
      <c r="E134" s="44" t="str">
        <f>HYPERLINK("https://www.airitibooks.com/Detail/Detail?PublicationID=P20181224011", "https://www.airitibooks.com/Detail/Detail?PublicationID=P20181224011")</f>
        <v>https://www.airitibooks.com/Detail/Detail?PublicationID=P20181224011</v>
      </c>
    </row>
    <row r="135" spans="1:5" x14ac:dyDescent="0.3">
      <c r="A135" s="16">
        <v>134</v>
      </c>
      <c r="B135" s="38" t="s">
        <v>2678</v>
      </c>
      <c r="C135" s="39" t="s">
        <v>4582</v>
      </c>
      <c r="D135" s="38" t="s">
        <v>3659</v>
      </c>
      <c r="E135" s="44" t="str">
        <f>HYPERLINK("https://www.airitibooks.com/Detail/Detail?PublicationID=P20181224012", "https://www.airitibooks.com/Detail/Detail?PublicationID=P20181224012")</f>
        <v>https://www.airitibooks.com/Detail/Detail?PublicationID=P20181224012</v>
      </c>
    </row>
    <row r="136" spans="1:5" x14ac:dyDescent="0.3">
      <c r="A136" s="16">
        <v>135</v>
      </c>
      <c r="B136" s="38" t="s">
        <v>2679</v>
      </c>
      <c r="C136" s="39" t="s">
        <v>4582</v>
      </c>
      <c r="D136" s="38" t="s">
        <v>3660</v>
      </c>
      <c r="E136" s="44" t="str">
        <f>HYPERLINK("https://www.airitibooks.com/Detail/Detail?PublicationID=P20181224013", "https://www.airitibooks.com/Detail/Detail?PublicationID=P20181224013")</f>
        <v>https://www.airitibooks.com/Detail/Detail?PublicationID=P20181224013</v>
      </c>
    </row>
    <row r="137" spans="1:5" x14ac:dyDescent="0.3">
      <c r="A137" s="16">
        <v>136</v>
      </c>
      <c r="B137" s="38" t="s">
        <v>2680</v>
      </c>
      <c r="C137" s="39" t="s">
        <v>4582</v>
      </c>
      <c r="D137" s="38" t="s">
        <v>3661</v>
      </c>
      <c r="E137" s="44" t="str">
        <f>HYPERLINK("https://www.airitibooks.com/Detail/Detail?PublicationID=P20181228059", "https://www.airitibooks.com/Detail/Detail?PublicationID=P20181228059")</f>
        <v>https://www.airitibooks.com/Detail/Detail?PublicationID=P20181228059</v>
      </c>
    </row>
    <row r="138" spans="1:5" x14ac:dyDescent="0.3">
      <c r="A138" s="16">
        <v>137</v>
      </c>
      <c r="B138" s="38" t="s">
        <v>2681</v>
      </c>
      <c r="C138" s="39" t="s">
        <v>125</v>
      </c>
      <c r="D138" s="38" t="s">
        <v>3662</v>
      </c>
      <c r="E138" s="44" t="str">
        <f>HYPERLINK("https://www.airitibooks.com/Detail/Detail?PublicationID=P20190214145", "https://www.airitibooks.com/Detail/Detail?PublicationID=P20190214145")</f>
        <v>https://www.airitibooks.com/Detail/Detail?PublicationID=P20190214145</v>
      </c>
    </row>
    <row r="139" spans="1:5" x14ac:dyDescent="0.3">
      <c r="A139" s="16">
        <v>138</v>
      </c>
      <c r="B139" s="38" t="s">
        <v>2682</v>
      </c>
      <c r="C139" s="39" t="s">
        <v>4582</v>
      </c>
      <c r="D139" s="38" t="s">
        <v>3663</v>
      </c>
      <c r="E139" s="44" t="str">
        <f>HYPERLINK("https://www.airitibooks.com/Detail/Detail?PublicationID=P20190218014", "https://www.airitibooks.com/Detail/Detail?PublicationID=P20190218014")</f>
        <v>https://www.airitibooks.com/Detail/Detail?PublicationID=P20190218014</v>
      </c>
    </row>
    <row r="140" spans="1:5" x14ac:dyDescent="0.3">
      <c r="A140" s="16">
        <v>139</v>
      </c>
      <c r="B140" s="38" t="s">
        <v>2683</v>
      </c>
      <c r="C140" s="39" t="s">
        <v>4582</v>
      </c>
      <c r="D140" s="38" t="s">
        <v>3664</v>
      </c>
      <c r="E140" s="44" t="str">
        <f>HYPERLINK("https://www.airitibooks.com/Detail/Detail?PublicationID=P20190218019", "https://www.airitibooks.com/Detail/Detail?PublicationID=P20190218019")</f>
        <v>https://www.airitibooks.com/Detail/Detail?PublicationID=P20190218019</v>
      </c>
    </row>
    <row r="141" spans="1:5" x14ac:dyDescent="0.3">
      <c r="A141" s="16">
        <v>140</v>
      </c>
      <c r="B141" s="38" t="s">
        <v>2684</v>
      </c>
      <c r="C141" s="39" t="s">
        <v>4582</v>
      </c>
      <c r="D141" s="38" t="s">
        <v>3665</v>
      </c>
      <c r="E141" s="44" t="str">
        <f>HYPERLINK("https://www.airitibooks.com/Detail/Detail?PublicationID=P20190218035", "https://www.airitibooks.com/Detail/Detail?PublicationID=P20190218035")</f>
        <v>https://www.airitibooks.com/Detail/Detail?PublicationID=P20190218035</v>
      </c>
    </row>
    <row r="142" spans="1:5" x14ac:dyDescent="0.3">
      <c r="A142" s="16">
        <v>141</v>
      </c>
      <c r="B142" s="38" t="s">
        <v>2685</v>
      </c>
      <c r="C142" s="39" t="s">
        <v>125</v>
      </c>
      <c r="D142" s="38" t="s">
        <v>3666</v>
      </c>
      <c r="E142" s="44" t="str">
        <f>HYPERLINK("https://www.airitibooks.com/Detail/Detail?PublicationID=P20190218036", "https://www.airitibooks.com/Detail/Detail?PublicationID=P20190218036")</f>
        <v>https://www.airitibooks.com/Detail/Detail?PublicationID=P20190218036</v>
      </c>
    </row>
    <row r="143" spans="1:5" x14ac:dyDescent="0.3">
      <c r="A143" s="16">
        <v>142</v>
      </c>
      <c r="B143" s="38" t="s">
        <v>2686</v>
      </c>
      <c r="C143" s="39" t="s">
        <v>4582</v>
      </c>
      <c r="D143" s="38" t="s">
        <v>3667</v>
      </c>
      <c r="E143" s="44" t="str">
        <f>HYPERLINK("https://www.airitibooks.com/Detail/Detail?PublicationID=P20190307095", "https://www.airitibooks.com/Detail/Detail?PublicationID=P20190307095")</f>
        <v>https://www.airitibooks.com/Detail/Detail?PublicationID=P20190307095</v>
      </c>
    </row>
    <row r="144" spans="1:5" x14ac:dyDescent="0.3">
      <c r="A144" s="16">
        <v>143</v>
      </c>
      <c r="B144" s="38" t="s">
        <v>2687</v>
      </c>
      <c r="C144" s="39" t="s">
        <v>4582</v>
      </c>
      <c r="D144" s="38" t="s">
        <v>3668</v>
      </c>
      <c r="E144" s="44" t="str">
        <f>HYPERLINK("https://www.airitibooks.com/Detail/Detail?PublicationID=P20190308057", "https://www.airitibooks.com/Detail/Detail?PublicationID=P20190308057")</f>
        <v>https://www.airitibooks.com/Detail/Detail?PublicationID=P20190308057</v>
      </c>
    </row>
    <row r="145" spans="1:5" x14ac:dyDescent="0.3">
      <c r="A145" s="16">
        <v>144</v>
      </c>
      <c r="B145" s="38" t="s">
        <v>2688</v>
      </c>
      <c r="C145" s="39" t="s">
        <v>4582</v>
      </c>
      <c r="D145" s="38" t="s">
        <v>3669</v>
      </c>
      <c r="E145" s="44" t="str">
        <f>HYPERLINK("https://www.airitibooks.com/Detail/Detail?PublicationID=P20190322052", "https://www.airitibooks.com/Detail/Detail?PublicationID=P20190322052")</f>
        <v>https://www.airitibooks.com/Detail/Detail?PublicationID=P20190322052</v>
      </c>
    </row>
    <row r="146" spans="1:5" x14ac:dyDescent="0.3">
      <c r="A146" s="16">
        <v>145</v>
      </c>
      <c r="B146" s="38" t="s">
        <v>2689</v>
      </c>
      <c r="C146" s="39" t="s">
        <v>4582</v>
      </c>
      <c r="D146" s="38" t="s">
        <v>3670</v>
      </c>
      <c r="E146" s="44" t="str">
        <f>HYPERLINK("https://www.airitibooks.com/Detail/Detail?PublicationID=P20190322090", "https://www.airitibooks.com/Detail/Detail?PublicationID=P20190322090")</f>
        <v>https://www.airitibooks.com/Detail/Detail?PublicationID=P20190322090</v>
      </c>
    </row>
    <row r="147" spans="1:5" x14ac:dyDescent="0.3">
      <c r="A147" s="16">
        <v>146</v>
      </c>
      <c r="B147" s="38" t="s">
        <v>2690</v>
      </c>
      <c r="C147" s="39" t="s">
        <v>4584</v>
      </c>
      <c r="D147" s="38" t="s">
        <v>3671</v>
      </c>
      <c r="E147" s="44" t="str">
        <f>HYPERLINK("https://www.airitibooks.com/Detail/Detail?PublicationID=P20190329001", "https://www.airitibooks.com/Detail/Detail?PublicationID=P20190329001")</f>
        <v>https://www.airitibooks.com/Detail/Detail?PublicationID=P20190329001</v>
      </c>
    </row>
    <row r="148" spans="1:5" x14ac:dyDescent="0.3">
      <c r="A148" s="16">
        <v>147</v>
      </c>
      <c r="B148" s="38" t="s">
        <v>2691</v>
      </c>
      <c r="C148" s="39" t="s">
        <v>125</v>
      </c>
      <c r="D148" s="38" t="s">
        <v>3672</v>
      </c>
      <c r="E148" s="44" t="str">
        <f>HYPERLINK("https://www.airitibooks.com/Detail/Detail?PublicationID=P20190329081", "https://www.airitibooks.com/Detail/Detail?PublicationID=P20190329081")</f>
        <v>https://www.airitibooks.com/Detail/Detail?PublicationID=P20190329081</v>
      </c>
    </row>
    <row r="149" spans="1:5" x14ac:dyDescent="0.3">
      <c r="A149" s="16">
        <v>148</v>
      </c>
      <c r="B149" s="38" t="s">
        <v>2692</v>
      </c>
      <c r="C149" s="39" t="s">
        <v>125</v>
      </c>
      <c r="D149" s="38" t="s">
        <v>3673</v>
      </c>
      <c r="E149" s="44" t="str">
        <f>HYPERLINK("https://www.airitibooks.com/Detail/Detail?PublicationID=P20190329082", "https://www.airitibooks.com/Detail/Detail?PublicationID=P20190329082")</f>
        <v>https://www.airitibooks.com/Detail/Detail?PublicationID=P20190329082</v>
      </c>
    </row>
    <row r="150" spans="1:5" x14ac:dyDescent="0.3">
      <c r="A150" s="16">
        <v>149</v>
      </c>
      <c r="B150" s="38" t="s">
        <v>2693</v>
      </c>
      <c r="C150" s="39" t="s">
        <v>4582</v>
      </c>
      <c r="D150" s="38" t="s">
        <v>3674</v>
      </c>
      <c r="E150" s="44" t="str">
        <f>HYPERLINK("https://www.airitibooks.com/Detail/Detail?PublicationID=P20190425006", "https://www.airitibooks.com/Detail/Detail?PublicationID=P20190425006")</f>
        <v>https://www.airitibooks.com/Detail/Detail?PublicationID=P20190425006</v>
      </c>
    </row>
    <row r="151" spans="1:5" x14ac:dyDescent="0.3">
      <c r="A151" s="16">
        <v>150</v>
      </c>
      <c r="B151" s="38" t="s">
        <v>2694</v>
      </c>
      <c r="C151" s="39" t="s">
        <v>4582</v>
      </c>
      <c r="D151" s="38" t="s">
        <v>3675</v>
      </c>
      <c r="E151" s="44" t="str">
        <f>HYPERLINK("https://www.airitibooks.com/Detail/Detail?PublicationID=P20190510116", "https://www.airitibooks.com/Detail/Detail?PublicationID=P20190510116")</f>
        <v>https://www.airitibooks.com/Detail/Detail?PublicationID=P20190510116</v>
      </c>
    </row>
    <row r="152" spans="1:5" x14ac:dyDescent="0.3">
      <c r="A152" s="16">
        <v>151</v>
      </c>
      <c r="B152" s="38" t="s">
        <v>2695</v>
      </c>
      <c r="C152" s="39" t="s">
        <v>4582</v>
      </c>
      <c r="D152" s="38" t="s">
        <v>3676</v>
      </c>
      <c r="E152" s="44" t="str">
        <f>HYPERLINK("https://www.airitibooks.com/Detail/Detail?PublicationID=P20190510143", "https://www.airitibooks.com/Detail/Detail?PublicationID=P20190510143")</f>
        <v>https://www.airitibooks.com/Detail/Detail?PublicationID=P20190510143</v>
      </c>
    </row>
    <row r="153" spans="1:5" x14ac:dyDescent="0.3">
      <c r="A153" s="16">
        <v>152</v>
      </c>
      <c r="B153" s="38" t="s">
        <v>2696</v>
      </c>
      <c r="C153" s="39" t="s">
        <v>4582</v>
      </c>
      <c r="D153" s="38" t="s">
        <v>3677</v>
      </c>
      <c r="E153" s="44" t="str">
        <f>HYPERLINK("https://www.airitibooks.com/Detail/Detail?PublicationID=P20190531042", "https://www.airitibooks.com/Detail/Detail?PublicationID=P20190531042")</f>
        <v>https://www.airitibooks.com/Detail/Detail?PublicationID=P20190531042</v>
      </c>
    </row>
    <row r="154" spans="1:5" x14ac:dyDescent="0.3">
      <c r="A154" s="16">
        <v>153</v>
      </c>
      <c r="B154" s="38" t="s">
        <v>2697</v>
      </c>
      <c r="C154" s="39" t="s">
        <v>125</v>
      </c>
      <c r="D154" s="38" t="s">
        <v>3678</v>
      </c>
      <c r="E154" s="44" t="str">
        <f>HYPERLINK("https://www.airitibooks.com/Detail/Detail?PublicationID=P20190606013", "https://www.airitibooks.com/Detail/Detail?PublicationID=P20190606013")</f>
        <v>https://www.airitibooks.com/Detail/Detail?PublicationID=P20190606013</v>
      </c>
    </row>
    <row r="155" spans="1:5" x14ac:dyDescent="0.3">
      <c r="A155" s="16">
        <v>154</v>
      </c>
      <c r="B155" s="38" t="s">
        <v>2698</v>
      </c>
      <c r="C155" s="39" t="s">
        <v>125</v>
      </c>
      <c r="D155" s="38" t="s">
        <v>3679</v>
      </c>
      <c r="E155" s="44" t="str">
        <f>HYPERLINK("https://www.airitibooks.com/Detail/Detail?PublicationID=P20190614022", "https://www.airitibooks.com/Detail/Detail?PublicationID=P20190614022")</f>
        <v>https://www.airitibooks.com/Detail/Detail?PublicationID=P20190614022</v>
      </c>
    </row>
    <row r="156" spans="1:5" x14ac:dyDescent="0.3">
      <c r="A156" s="16">
        <v>155</v>
      </c>
      <c r="B156" s="38" t="s">
        <v>2699</v>
      </c>
      <c r="C156" s="39" t="s">
        <v>125</v>
      </c>
      <c r="D156" s="38" t="s">
        <v>3680</v>
      </c>
      <c r="E156" s="44" t="str">
        <f>HYPERLINK("https://www.airitibooks.com/Detail/Detail?PublicationID=P20190620024", "https://www.airitibooks.com/Detail/Detail?PublicationID=P20190620024")</f>
        <v>https://www.airitibooks.com/Detail/Detail?PublicationID=P20190620024</v>
      </c>
    </row>
    <row r="157" spans="1:5" x14ac:dyDescent="0.3">
      <c r="A157" s="16">
        <v>156</v>
      </c>
      <c r="B157" s="38" t="s">
        <v>2700</v>
      </c>
      <c r="C157" s="39" t="s">
        <v>125</v>
      </c>
      <c r="D157" s="38" t="s">
        <v>3681</v>
      </c>
      <c r="E157" s="44" t="str">
        <f>HYPERLINK("https://www.airitibooks.com/Detail/Detail?PublicationID=P20190627125", "https://www.airitibooks.com/Detail/Detail?PublicationID=P20190627125")</f>
        <v>https://www.airitibooks.com/Detail/Detail?PublicationID=P20190627125</v>
      </c>
    </row>
    <row r="158" spans="1:5" x14ac:dyDescent="0.3">
      <c r="A158" s="16">
        <v>157</v>
      </c>
      <c r="B158" s="38" t="s">
        <v>2701</v>
      </c>
      <c r="C158" s="39" t="s">
        <v>125</v>
      </c>
      <c r="D158" s="38" t="s">
        <v>3682</v>
      </c>
      <c r="E158" s="44" t="str">
        <f>HYPERLINK("https://www.airitibooks.com/Detail/Detail?PublicationID=P20190627126", "https://www.airitibooks.com/Detail/Detail?PublicationID=P20190627126")</f>
        <v>https://www.airitibooks.com/Detail/Detail?PublicationID=P20190627126</v>
      </c>
    </row>
    <row r="159" spans="1:5" x14ac:dyDescent="0.3">
      <c r="A159" s="16">
        <v>158</v>
      </c>
      <c r="B159" s="38" t="s">
        <v>2702</v>
      </c>
      <c r="C159" s="39" t="s">
        <v>125</v>
      </c>
      <c r="D159" s="38" t="s">
        <v>3683</v>
      </c>
      <c r="E159" s="44" t="str">
        <f>HYPERLINK("https://www.airitibooks.com/Detail/Detail?PublicationID=P20190705002", "https://www.airitibooks.com/Detail/Detail?PublicationID=P20190705002")</f>
        <v>https://www.airitibooks.com/Detail/Detail?PublicationID=P20190705002</v>
      </c>
    </row>
    <row r="160" spans="1:5" x14ac:dyDescent="0.3">
      <c r="A160" s="16">
        <v>159</v>
      </c>
      <c r="B160" s="38" t="s">
        <v>2703</v>
      </c>
      <c r="C160" s="39" t="s">
        <v>125</v>
      </c>
      <c r="D160" s="38" t="s">
        <v>3684</v>
      </c>
      <c r="E160" s="44" t="str">
        <f>HYPERLINK("https://www.airitibooks.com/Detail/Detail?PublicationID=P20190718068", "https://www.airitibooks.com/Detail/Detail?PublicationID=P20190718068")</f>
        <v>https://www.airitibooks.com/Detail/Detail?PublicationID=P20190718068</v>
      </c>
    </row>
    <row r="161" spans="1:5" x14ac:dyDescent="0.3">
      <c r="A161" s="16">
        <v>160</v>
      </c>
      <c r="B161" s="38" t="s">
        <v>2704</v>
      </c>
      <c r="C161" s="39" t="s">
        <v>125</v>
      </c>
      <c r="D161" s="38" t="s">
        <v>3685</v>
      </c>
      <c r="E161" s="44" t="str">
        <f>HYPERLINK("https://www.airitibooks.com/Detail/Detail?PublicationID=P20190718073", "https://www.airitibooks.com/Detail/Detail?PublicationID=P20190718073")</f>
        <v>https://www.airitibooks.com/Detail/Detail?PublicationID=P20190718073</v>
      </c>
    </row>
    <row r="162" spans="1:5" x14ac:dyDescent="0.3">
      <c r="A162" s="16">
        <v>161</v>
      </c>
      <c r="B162" s="38" t="s">
        <v>2705</v>
      </c>
      <c r="C162" s="39" t="s">
        <v>125</v>
      </c>
      <c r="D162" s="38" t="s">
        <v>3686</v>
      </c>
      <c r="E162" s="44" t="str">
        <f>HYPERLINK("https://www.airitibooks.com/Detail/Detail?PublicationID=P20190816190", "https://www.airitibooks.com/Detail/Detail?PublicationID=P20190816190")</f>
        <v>https://www.airitibooks.com/Detail/Detail?PublicationID=P20190816190</v>
      </c>
    </row>
    <row r="163" spans="1:5" x14ac:dyDescent="0.3">
      <c r="A163" s="16">
        <v>162</v>
      </c>
      <c r="B163" s="38" t="s">
        <v>2706</v>
      </c>
      <c r="C163" s="39" t="s">
        <v>125</v>
      </c>
      <c r="D163" s="38" t="s">
        <v>3687</v>
      </c>
      <c r="E163" s="44" t="str">
        <f>HYPERLINK("https://www.airitibooks.com/Detail/Detail?PublicationID=P20190816191", "https://www.airitibooks.com/Detail/Detail?PublicationID=P20190816191")</f>
        <v>https://www.airitibooks.com/Detail/Detail?PublicationID=P20190816191</v>
      </c>
    </row>
    <row r="164" spans="1:5" x14ac:dyDescent="0.3">
      <c r="A164" s="16">
        <v>163</v>
      </c>
      <c r="B164" s="38" t="s">
        <v>2707</v>
      </c>
      <c r="C164" s="39" t="s">
        <v>125</v>
      </c>
      <c r="D164" s="38" t="s">
        <v>3688</v>
      </c>
      <c r="E164" s="44" t="str">
        <f>HYPERLINK("https://www.airitibooks.com/Detail/Detail?PublicationID=P20190816192", "https://www.airitibooks.com/Detail/Detail?PublicationID=P20190816192")</f>
        <v>https://www.airitibooks.com/Detail/Detail?PublicationID=P20190816192</v>
      </c>
    </row>
    <row r="165" spans="1:5" x14ac:dyDescent="0.3">
      <c r="A165" s="16">
        <v>164</v>
      </c>
      <c r="B165" s="38" t="s">
        <v>2708</v>
      </c>
      <c r="C165" s="39" t="s">
        <v>125</v>
      </c>
      <c r="D165" s="38" t="s">
        <v>3689</v>
      </c>
      <c r="E165" s="44" t="str">
        <f>HYPERLINK("https://www.airitibooks.com/Detail/Detail?PublicationID=P20190816272", "https://www.airitibooks.com/Detail/Detail?PublicationID=P20190816272")</f>
        <v>https://www.airitibooks.com/Detail/Detail?PublicationID=P20190816272</v>
      </c>
    </row>
    <row r="166" spans="1:5" x14ac:dyDescent="0.3">
      <c r="A166" s="16">
        <v>165</v>
      </c>
      <c r="B166" s="38" t="s">
        <v>2709</v>
      </c>
      <c r="C166" s="39" t="s">
        <v>4582</v>
      </c>
      <c r="D166" s="38" t="s">
        <v>3690</v>
      </c>
      <c r="E166" s="44" t="str">
        <f>HYPERLINK("https://www.airitibooks.com/Detail/Detail?PublicationID=P20190905032", "https://www.airitibooks.com/Detail/Detail?PublicationID=P20190905032")</f>
        <v>https://www.airitibooks.com/Detail/Detail?PublicationID=P20190905032</v>
      </c>
    </row>
    <row r="167" spans="1:5" x14ac:dyDescent="0.3">
      <c r="A167" s="16">
        <v>166</v>
      </c>
      <c r="B167" s="38" t="s">
        <v>2710</v>
      </c>
      <c r="C167" s="39" t="s">
        <v>125</v>
      </c>
      <c r="D167" s="38" t="s">
        <v>3691</v>
      </c>
      <c r="E167" s="44" t="str">
        <f>HYPERLINK("https://www.airitibooks.com/Detail/Detail?PublicationID=P20190920023", "https://www.airitibooks.com/Detail/Detail?PublicationID=P20190920023")</f>
        <v>https://www.airitibooks.com/Detail/Detail?PublicationID=P20190920023</v>
      </c>
    </row>
    <row r="168" spans="1:5" x14ac:dyDescent="0.3">
      <c r="A168" s="16">
        <v>167</v>
      </c>
      <c r="B168" s="38" t="s">
        <v>2711</v>
      </c>
      <c r="C168" s="39" t="s">
        <v>125</v>
      </c>
      <c r="D168" s="38" t="s">
        <v>3692</v>
      </c>
      <c r="E168" s="44" t="str">
        <f>HYPERLINK("https://www.airitibooks.com/Detail/Detail?PublicationID=P20191017031", "https://www.airitibooks.com/Detail/Detail?PublicationID=P20191017031")</f>
        <v>https://www.airitibooks.com/Detail/Detail?PublicationID=P20191017031</v>
      </c>
    </row>
    <row r="169" spans="1:5" x14ac:dyDescent="0.3">
      <c r="A169" s="16">
        <v>168</v>
      </c>
      <c r="B169" s="38" t="s">
        <v>2712</v>
      </c>
      <c r="C169" s="39" t="s">
        <v>4582</v>
      </c>
      <c r="D169" s="38" t="s">
        <v>3693</v>
      </c>
      <c r="E169" s="44" t="str">
        <f>HYPERLINK("https://www.airitibooks.com/Detail/Detail?PublicationID=P20191023038", "https://www.airitibooks.com/Detail/Detail?PublicationID=P20191023038")</f>
        <v>https://www.airitibooks.com/Detail/Detail?PublicationID=P20191023038</v>
      </c>
    </row>
    <row r="170" spans="1:5" x14ac:dyDescent="0.3">
      <c r="A170" s="16">
        <v>169</v>
      </c>
      <c r="B170" s="38" t="s">
        <v>2713</v>
      </c>
      <c r="C170" s="39" t="s">
        <v>4582</v>
      </c>
      <c r="D170" s="38" t="s">
        <v>3694</v>
      </c>
      <c r="E170" s="44" t="str">
        <f>HYPERLINK("https://www.airitibooks.com/Detail/Detail?PublicationID=P20191023054", "https://www.airitibooks.com/Detail/Detail?PublicationID=P20191023054")</f>
        <v>https://www.airitibooks.com/Detail/Detail?PublicationID=P20191023054</v>
      </c>
    </row>
    <row r="171" spans="1:5" x14ac:dyDescent="0.3">
      <c r="A171" s="16">
        <v>170</v>
      </c>
      <c r="B171" s="38" t="s">
        <v>2714</v>
      </c>
      <c r="C171" s="39" t="s">
        <v>4582</v>
      </c>
      <c r="D171" s="38" t="s">
        <v>3695</v>
      </c>
      <c r="E171" s="44" t="str">
        <f>HYPERLINK("https://www.airitibooks.com/Detail/Detail?PublicationID=P20191115128", "https://www.airitibooks.com/Detail/Detail?PublicationID=P20191115128")</f>
        <v>https://www.airitibooks.com/Detail/Detail?PublicationID=P20191115128</v>
      </c>
    </row>
    <row r="172" spans="1:5" x14ac:dyDescent="0.3">
      <c r="A172" s="16">
        <v>171</v>
      </c>
      <c r="B172" s="38" t="s">
        <v>2715</v>
      </c>
      <c r="C172" s="39" t="s">
        <v>4582</v>
      </c>
      <c r="D172" s="38" t="s">
        <v>3696</v>
      </c>
      <c r="E172" s="44" t="str">
        <f>HYPERLINK("https://www.airitibooks.com/Detail/Detail?PublicationID=P20191115214", "https://www.airitibooks.com/Detail/Detail?PublicationID=P20191115214")</f>
        <v>https://www.airitibooks.com/Detail/Detail?PublicationID=P20191115214</v>
      </c>
    </row>
    <row r="173" spans="1:5" x14ac:dyDescent="0.3">
      <c r="A173" s="16">
        <v>172</v>
      </c>
      <c r="B173" s="38" t="s">
        <v>2716</v>
      </c>
      <c r="C173" s="39" t="s">
        <v>4582</v>
      </c>
      <c r="D173" s="38" t="s">
        <v>3697</v>
      </c>
      <c r="E173" s="44" t="str">
        <f>HYPERLINK("https://www.airitibooks.com/Detail/Detail?PublicationID=P20191115215", "https://www.airitibooks.com/Detail/Detail?PublicationID=P20191115215")</f>
        <v>https://www.airitibooks.com/Detail/Detail?PublicationID=P20191115215</v>
      </c>
    </row>
    <row r="174" spans="1:5" x14ac:dyDescent="0.3">
      <c r="A174" s="16">
        <v>173</v>
      </c>
      <c r="B174" s="38" t="s">
        <v>2717</v>
      </c>
      <c r="C174" s="39" t="s">
        <v>125</v>
      </c>
      <c r="D174" s="38" t="s">
        <v>3698</v>
      </c>
      <c r="E174" s="44" t="str">
        <f>HYPERLINK("https://www.airitibooks.com/Detail/Detail?PublicationID=P20191128004", "https://www.airitibooks.com/Detail/Detail?PublicationID=P20191128004")</f>
        <v>https://www.airitibooks.com/Detail/Detail?PublicationID=P20191128004</v>
      </c>
    </row>
    <row r="175" spans="1:5" x14ac:dyDescent="0.3">
      <c r="A175" s="16">
        <v>174</v>
      </c>
      <c r="B175" s="38" t="s">
        <v>2718</v>
      </c>
      <c r="C175" s="39" t="s">
        <v>125</v>
      </c>
      <c r="D175" s="38" t="s">
        <v>3699</v>
      </c>
      <c r="E175" s="44" t="str">
        <f>HYPERLINK("https://www.airitibooks.com/Detail/Detail?PublicationID=P20191206014", "https://www.airitibooks.com/Detail/Detail?PublicationID=P20191206014")</f>
        <v>https://www.airitibooks.com/Detail/Detail?PublicationID=P20191206014</v>
      </c>
    </row>
    <row r="176" spans="1:5" x14ac:dyDescent="0.3">
      <c r="A176" s="16">
        <v>175</v>
      </c>
      <c r="B176" s="38" t="s">
        <v>2719</v>
      </c>
      <c r="C176" s="39" t="s">
        <v>125</v>
      </c>
      <c r="D176" s="38" t="s">
        <v>3700</v>
      </c>
      <c r="E176" s="44" t="str">
        <f>HYPERLINK("https://www.airitibooks.com/Detail/Detail?PublicationID=P20191213194", "https://www.airitibooks.com/Detail/Detail?PublicationID=P20191213194")</f>
        <v>https://www.airitibooks.com/Detail/Detail?PublicationID=P20191213194</v>
      </c>
    </row>
    <row r="177" spans="1:5" x14ac:dyDescent="0.3">
      <c r="A177" s="16">
        <v>176</v>
      </c>
      <c r="B177" s="38" t="s">
        <v>2720</v>
      </c>
      <c r="C177" s="39" t="s">
        <v>125</v>
      </c>
      <c r="D177" s="38" t="s">
        <v>3701</v>
      </c>
      <c r="E177" s="44" t="str">
        <f>HYPERLINK("https://www.airitibooks.com/Detail/Detail?PublicationID=P20191213195", "https://www.airitibooks.com/Detail/Detail?PublicationID=P20191213195")</f>
        <v>https://www.airitibooks.com/Detail/Detail?PublicationID=P20191213195</v>
      </c>
    </row>
    <row r="178" spans="1:5" x14ac:dyDescent="0.3">
      <c r="A178" s="16">
        <v>177</v>
      </c>
      <c r="B178" s="38" t="s">
        <v>2721</v>
      </c>
      <c r="C178" s="39" t="s">
        <v>4582</v>
      </c>
      <c r="D178" s="38" t="s">
        <v>3702</v>
      </c>
      <c r="E178" s="44" t="str">
        <f>HYPERLINK("https://www.airitibooks.com/Detail/Detail?PublicationID=P20191224019", "https://www.airitibooks.com/Detail/Detail?PublicationID=P20191224019")</f>
        <v>https://www.airitibooks.com/Detail/Detail?PublicationID=P20191224019</v>
      </c>
    </row>
    <row r="179" spans="1:5" x14ac:dyDescent="0.3">
      <c r="A179" s="16">
        <v>178</v>
      </c>
      <c r="B179" s="38" t="s">
        <v>2722</v>
      </c>
      <c r="C179" s="39" t="s">
        <v>125</v>
      </c>
      <c r="D179" s="38" t="s">
        <v>3703</v>
      </c>
      <c r="E179" s="44" t="str">
        <f>HYPERLINK("https://www.airitibooks.com/Detail/Detail?PublicationID=P20200103120", "https://www.airitibooks.com/Detail/Detail?PublicationID=P20200103120")</f>
        <v>https://www.airitibooks.com/Detail/Detail?PublicationID=P20200103120</v>
      </c>
    </row>
    <row r="180" spans="1:5" x14ac:dyDescent="0.3">
      <c r="A180" s="16">
        <v>179</v>
      </c>
      <c r="B180" s="38" t="s">
        <v>2723</v>
      </c>
      <c r="C180" s="39" t="s">
        <v>125</v>
      </c>
      <c r="D180" s="38" t="s">
        <v>3704</v>
      </c>
      <c r="E180" s="44" t="str">
        <f>HYPERLINK("https://www.airitibooks.com/Detail/Detail?PublicationID=P20200103248", "https://www.airitibooks.com/Detail/Detail?PublicationID=P20200103248")</f>
        <v>https://www.airitibooks.com/Detail/Detail?PublicationID=P20200103248</v>
      </c>
    </row>
    <row r="181" spans="1:5" x14ac:dyDescent="0.3">
      <c r="A181" s="16">
        <v>180</v>
      </c>
      <c r="B181" s="38" t="s">
        <v>2724</v>
      </c>
      <c r="C181" s="39" t="s">
        <v>125</v>
      </c>
      <c r="D181" s="38" t="s">
        <v>3705</v>
      </c>
      <c r="E181" s="44" t="str">
        <f>HYPERLINK("https://www.airitibooks.com/Detail/Detail?PublicationID=P20200103249", "https://www.airitibooks.com/Detail/Detail?PublicationID=P20200103249")</f>
        <v>https://www.airitibooks.com/Detail/Detail?PublicationID=P20200103249</v>
      </c>
    </row>
    <row r="182" spans="1:5" x14ac:dyDescent="0.3">
      <c r="A182" s="16">
        <v>181</v>
      </c>
      <c r="B182" s="38" t="s">
        <v>2725</v>
      </c>
      <c r="C182" s="39" t="s">
        <v>125</v>
      </c>
      <c r="D182" s="38" t="s">
        <v>3706</v>
      </c>
      <c r="E182" s="44" t="str">
        <f>HYPERLINK("https://www.airitibooks.com/Detail/Detail?PublicationID=P20200103250", "https://www.airitibooks.com/Detail/Detail?PublicationID=P20200103250")</f>
        <v>https://www.airitibooks.com/Detail/Detail?PublicationID=P20200103250</v>
      </c>
    </row>
    <row r="183" spans="1:5" x14ac:dyDescent="0.3">
      <c r="A183" s="16">
        <v>182</v>
      </c>
      <c r="B183" s="38" t="s">
        <v>2726</v>
      </c>
      <c r="C183" s="39" t="s">
        <v>125</v>
      </c>
      <c r="D183" s="38" t="s">
        <v>3707</v>
      </c>
      <c r="E183" s="44" t="str">
        <f>HYPERLINK("https://www.airitibooks.com/Detail/Detail?PublicationID=P20200110041", "https://www.airitibooks.com/Detail/Detail?PublicationID=P20200110041")</f>
        <v>https://www.airitibooks.com/Detail/Detail?PublicationID=P20200110041</v>
      </c>
    </row>
    <row r="184" spans="1:5" x14ac:dyDescent="0.3">
      <c r="A184" s="16">
        <v>183</v>
      </c>
      <c r="B184" s="38" t="s">
        <v>2727</v>
      </c>
      <c r="C184" s="39" t="s">
        <v>4582</v>
      </c>
      <c r="D184" s="38" t="s">
        <v>3708</v>
      </c>
      <c r="E184" s="44" t="str">
        <f>HYPERLINK("https://www.airitibooks.com/Detail/Detail?PublicationID=P20200110154", "https://www.airitibooks.com/Detail/Detail?PublicationID=P20200110154")</f>
        <v>https://www.airitibooks.com/Detail/Detail?PublicationID=P20200110154</v>
      </c>
    </row>
    <row r="185" spans="1:5" x14ac:dyDescent="0.3">
      <c r="A185" s="16">
        <v>184</v>
      </c>
      <c r="B185" s="38" t="s">
        <v>2728</v>
      </c>
      <c r="C185" s="39" t="s">
        <v>4582</v>
      </c>
      <c r="D185" s="38" t="s">
        <v>3709</v>
      </c>
      <c r="E185" s="44" t="str">
        <f>HYPERLINK("https://www.airitibooks.com/Detail/Detail?PublicationID=P20200110155", "https://www.airitibooks.com/Detail/Detail?PublicationID=P20200110155")</f>
        <v>https://www.airitibooks.com/Detail/Detail?PublicationID=P20200110155</v>
      </c>
    </row>
    <row r="186" spans="1:5" x14ac:dyDescent="0.3">
      <c r="A186" s="16">
        <v>185</v>
      </c>
      <c r="B186" s="38" t="s">
        <v>2729</v>
      </c>
      <c r="C186" s="39" t="s">
        <v>125</v>
      </c>
      <c r="D186" s="38" t="s">
        <v>3710</v>
      </c>
      <c r="E186" s="44" t="str">
        <f>HYPERLINK("https://www.airitibooks.com/Detail/Detail?PublicationID=P20200131115", "https://www.airitibooks.com/Detail/Detail?PublicationID=P20200131115")</f>
        <v>https://www.airitibooks.com/Detail/Detail?PublicationID=P20200131115</v>
      </c>
    </row>
    <row r="187" spans="1:5" x14ac:dyDescent="0.3">
      <c r="A187" s="16">
        <v>186</v>
      </c>
      <c r="B187" s="38" t="s">
        <v>2730</v>
      </c>
      <c r="C187" s="39" t="s">
        <v>125</v>
      </c>
      <c r="D187" s="38" t="s">
        <v>3711</v>
      </c>
      <c r="E187" s="44" t="str">
        <f>HYPERLINK("https://www.airitibooks.com/Detail/Detail?PublicationID=P20200131338", "https://www.airitibooks.com/Detail/Detail?PublicationID=P20200131338")</f>
        <v>https://www.airitibooks.com/Detail/Detail?PublicationID=P20200131338</v>
      </c>
    </row>
    <row r="188" spans="1:5" x14ac:dyDescent="0.3">
      <c r="A188" s="16">
        <v>187</v>
      </c>
      <c r="B188" s="38" t="s">
        <v>2731</v>
      </c>
      <c r="C188" s="39" t="s">
        <v>125</v>
      </c>
      <c r="D188" s="38" t="s">
        <v>3712</v>
      </c>
      <c r="E188" s="44" t="str">
        <f>HYPERLINK("https://www.airitibooks.com/Detail/Detail?PublicationID=P20200131341", "https://www.airitibooks.com/Detail/Detail?PublicationID=P20200131341")</f>
        <v>https://www.airitibooks.com/Detail/Detail?PublicationID=P20200131341</v>
      </c>
    </row>
    <row r="189" spans="1:5" x14ac:dyDescent="0.3">
      <c r="A189" s="16">
        <v>188</v>
      </c>
      <c r="B189" s="38" t="s">
        <v>2732</v>
      </c>
      <c r="C189" s="39" t="s">
        <v>125</v>
      </c>
      <c r="D189" s="38" t="s">
        <v>3713</v>
      </c>
      <c r="E189" s="44" t="str">
        <f>HYPERLINK("https://www.airitibooks.com/Detail/Detail?PublicationID=P20200131342", "https://www.airitibooks.com/Detail/Detail?PublicationID=P20200131342")</f>
        <v>https://www.airitibooks.com/Detail/Detail?PublicationID=P20200131342</v>
      </c>
    </row>
    <row r="190" spans="1:5" x14ac:dyDescent="0.3">
      <c r="A190" s="16">
        <v>189</v>
      </c>
      <c r="B190" s="38" t="s">
        <v>2733</v>
      </c>
      <c r="C190" s="39" t="s">
        <v>125</v>
      </c>
      <c r="D190" s="38" t="s">
        <v>3714</v>
      </c>
      <c r="E190" s="44" t="str">
        <f>HYPERLINK("https://www.airitibooks.com/Detail/Detail?PublicationID=P20200131343", "https://www.airitibooks.com/Detail/Detail?PublicationID=P20200131343")</f>
        <v>https://www.airitibooks.com/Detail/Detail?PublicationID=P20200131343</v>
      </c>
    </row>
    <row r="191" spans="1:5" x14ac:dyDescent="0.3">
      <c r="A191" s="16">
        <v>190</v>
      </c>
      <c r="B191" s="38" t="s">
        <v>2734</v>
      </c>
      <c r="C191" s="39" t="s">
        <v>125</v>
      </c>
      <c r="D191" s="38" t="s">
        <v>3715</v>
      </c>
      <c r="E191" s="44" t="str">
        <f>HYPERLINK("https://www.airitibooks.com/Detail/Detail?PublicationID=P20200131346", "https://www.airitibooks.com/Detail/Detail?PublicationID=P20200131346")</f>
        <v>https://www.airitibooks.com/Detail/Detail?PublicationID=P20200131346</v>
      </c>
    </row>
    <row r="192" spans="1:5" x14ac:dyDescent="0.3">
      <c r="A192" s="16">
        <v>191</v>
      </c>
      <c r="B192" s="38" t="s">
        <v>2735</v>
      </c>
      <c r="C192" s="39" t="s">
        <v>126</v>
      </c>
      <c r="D192" s="38" t="s">
        <v>3716</v>
      </c>
      <c r="E192" s="44" t="str">
        <f>HYPERLINK("https://www.airitibooks.com/Detail/Detail?PublicationID=P20200227011", "https://www.airitibooks.com/Detail/Detail?PublicationID=P20200227011")</f>
        <v>https://www.airitibooks.com/Detail/Detail?PublicationID=P20200227011</v>
      </c>
    </row>
    <row r="193" spans="1:5" x14ac:dyDescent="0.3">
      <c r="A193" s="16">
        <v>192</v>
      </c>
      <c r="B193" s="38" t="s">
        <v>2736</v>
      </c>
      <c r="C193" s="39" t="s">
        <v>125</v>
      </c>
      <c r="D193" s="38" t="s">
        <v>3717</v>
      </c>
      <c r="E193" s="44" t="str">
        <f>HYPERLINK("https://www.airitibooks.com/Detail/Detail?PublicationID=P20200307012", "https://www.airitibooks.com/Detail/Detail?PublicationID=P20200307012")</f>
        <v>https://www.airitibooks.com/Detail/Detail?PublicationID=P20200307012</v>
      </c>
    </row>
    <row r="194" spans="1:5" x14ac:dyDescent="0.3">
      <c r="A194" s="16">
        <v>193</v>
      </c>
      <c r="B194" s="38" t="s">
        <v>2737</v>
      </c>
      <c r="C194" s="39" t="s">
        <v>125</v>
      </c>
      <c r="D194" s="38" t="s">
        <v>3718</v>
      </c>
      <c r="E194" s="44" t="str">
        <f>HYPERLINK("https://www.airitibooks.com/Detail/Detail?PublicationID=P20200307016", "https://www.airitibooks.com/Detail/Detail?PublicationID=P20200307016")</f>
        <v>https://www.airitibooks.com/Detail/Detail?PublicationID=P20200307016</v>
      </c>
    </row>
    <row r="195" spans="1:5" x14ac:dyDescent="0.3">
      <c r="A195" s="16">
        <v>194</v>
      </c>
      <c r="B195" s="38" t="s">
        <v>2738</v>
      </c>
      <c r="C195" s="39" t="s">
        <v>125</v>
      </c>
      <c r="D195" s="38" t="s">
        <v>3719</v>
      </c>
      <c r="E195" s="44" t="str">
        <f>HYPERLINK("https://www.airitibooks.com/Detail/Detail?PublicationID=P20200307431", "https://www.airitibooks.com/Detail/Detail?PublicationID=P20200307431")</f>
        <v>https://www.airitibooks.com/Detail/Detail?PublicationID=P20200307431</v>
      </c>
    </row>
    <row r="196" spans="1:5" x14ac:dyDescent="0.3">
      <c r="A196" s="16">
        <v>195</v>
      </c>
      <c r="B196" s="38" t="s">
        <v>2739</v>
      </c>
      <c r="C196" s="39" t="s">
        <v>126</v>
      </c>
      <c r="D196" s="38" t="s">
        <v>3720</v>
      </c>
      <c r="E196" s="44" t="str">
        <f>HYPERLINK("https://www.airitibooks.com/Detail/Detail?PublicationID=P20200318001", "https://www.airitibooks.com/Detail/Detail?PublicationID=P20200318001")</f>
        <v>https://www.airitibooks.com/Detail/Detail?PublicationID=P20200318001</v>
      </c>
    </row>
    <row r="197" spans="1:5" x14ac:dyDescent="0.3">
      <c r="A197" s="16">
        <v>196</v>
      </c>
      <c r="B197" s="38" t="s">
        <v>2740</v>
      </c>
      <c r="C197" s="39" t="s">
        <v>126</v>
      </c>
      <c r="D197" s="38" t="s">
        <v>3721</v>
      </c>
      <c r="E197" s="44" t="str">
        <f>HYPERLINK("https://www.airitibooks.com/Detail/Detail?PublicationID=P20200318002", "https://www.airitibooks.com/Detail/Detail?PublicationID=P20200318002")</f>
        <v>https://www.airitibooks.com/Detail/Detail?PublicationID=P20200318002</v>
      </c>
    </row>
    <row r="198" spans="1:5" x14ac:dyDescent="0.3">
      <c r="A198" s="16">
        <v>197</v>
      </c>
      <c r="B198" s="38" t="s">
        <v>2741</v>
      </c>
      <c r="C198" s="39" t="s">
        <v>126</v>
      </c>
      <c r="D198" s="38" t="s">
        <v>3722</v>
      </c>
      <c r="E198" s="44" t="str">
        <f>HYPERLINK("https://www.airitibooks.com/Detail/Detail?PublicationID=P20200318004", "https://www.airitibooks.com/Detail/Detail?PublicationID=P20200318004")</f>
        <v>https://www.airitibooks.com/Detail/Detail?PublicationID=P20200318004</v>
      </c>
    </row>
    <row r="199" spans="1:5" x14ac:dyDescent="0.3">
      <c r="A199" s="16">
        <v>198</v>
      </c>
      <c r="B199" s="38" t="s">
        <v>2742</v>
      </c>
      <c r="C199" s="39" t="s">
        <v>126</v>
      </c>
      <c r="D199" s="38" t="s">
        <v>3723</v>
      </c>
      <c r="E199" s="44" t="str">
        <f>HYPERLINK("https://www.airitibooks.com/Detail/Detail?PublicationID=P20200318005", "https://www.airitibooks.com/Detail/Detail?PublicationID=P20200318005")</f>
        <v>https://www.airitibooks.com/Detail/Detail?PublicationID=P20200318005</v>
      </c>
    </row>
    <row r="200" spans="1:5" x14ac:dyDescent="0.3">
      <c r="A200" s="16">
        <v>199</v>
      </c>
      <c r="B200" s="38" t="s">
        <v>2743</v>
      </c>
      <c r="C200" s="39" t="s">
        <v>126</v>
      </c>
      <c r="D200" s="38" t="s">
        <v>3724</v>
      </c>
      <c r="E200" s="44" t="str">
        <f>HYPERLINK("https://www.airitibooks.com/Detail/Detail?PublicationID=P20200318006", "https://www.airitibooks.com/Detail/Detail?PublicationID=P20200318006")</f>
        <v>https://www.airitibooks.com/Detail/Detail?PublicationID=P20200318006</v>
      </c>
    </row>
    <row r="201" spans="1:5" x14ac:dyDescent="0.3">
      <c r="A201" s="16">
        <v>200</v>
      </c>
      <c r="B201" s="38" t="s">
        <v>2744</v>
      </c>
      <c r="C201" s="39" t="s">
        <v>126</v>
      </c>
      <c r="D201" s="38" t="s">
        <v>3725</v>
      </c>
      <c r="E201" s="44" t="str">
        <f>HYPERLINK("https://www.airitibooks.com/Detail/Detail?PublicationID=P20200318007", "https://www.airitibooks.com/Detail/Detail?PublicationID=P20200318007")</f>
        <v>https://www.airitibooks.com/Detail/Detail?PublicationID=P20200318007</v>
      </c>
    </row>
    <row r="202" spans="1:5" x14ac:dyDescent="0.3">
      <c r="A202" s="16">
        <v>201</v>
      </c>
      <c r="B202" s="38" t="s">
        <v>2745</v>
      </c>
      <c r="C202" s="39" t="s">
        <v>126</v>
      </c>
      <c r="D202" s="38" t="s">
        <v>3726</v>
      </c>
      <c r="E202" s="44" t="str">
        <f>HYPERLINK("https://www.airitibooks.com/Detail/Detail?PublicationID=P20200318008", "https://www.airitibooks.com/Detail/Detail?PublicationID=P20200318008")</f>
        <v>https://www.airitibooks.com/Detail/Detail?PublicationID=P20200318008</v>
      </c>
    </row>
    <row r="203" spans="1:5" x14ac:dyDescent="0.3">
      <c r="A203" s="16">
        <v>202</v>
      </c>
      <c r="B203" s="38" t="s">
        <v>2746</v>
      </c>
      <c r="C203" s="39" t="s">
        <v>126</v>
      </c>
      <c r="D203" s="38" t="s">
        <v>3727</v>
      </c>
      <c r="E203" s="44" t="str">
        <f>HYPERLINK("https://www.airitibooks.com/Detail/Detail?PublicationID=P20200318009", "https://www.airitibooks.com/Detail/Detail?PublicationID=P20200318009")</f>
        <v>https://www.airitibooks.com/Detail/Detail?PublicationID=P20200318009</v>
      </c>
    </row>
    <row r="204" spans="1:5" x14ac:dyDescent="0.3">
      <c r="A204" s="16">
        <v>203</v>
      </c>
      <c r="B204" s="38" t="s">
        <v>2747</v>
      </c>
      <c r="C204" s="39" t="s">
        <v>126</v>
      </c>
      <c r="D204" s="38" t="s">
        <v>3728</v>
      </c>
      <c r="E204" s="44" t="str">
        <f>HYPERLINK("https://www.airitibooks.com/Detail/Detail?PublicationID=P20200318011", "https://www.airitibooks.com/Detail/Detail?PublicationID=P20200318011")</f>
        <v>https://www.airitibooks.com/Detail/Detail?PublicationID=P20200318011</v>
      </c>
    </row>
    <row r="205" spans="1:5" x14ac:dyDescent="0.3">
      <c r="A205" s="16">
        <v>204</v>
      </c>
      <c r="B205" s="38" t="s">
        <v>2748</v>
      </c>
      <c r="C205" s="39" t="s">
        <v>126</v>
      </c>
      <c r="D205" s="38" t="s">
        <v>3729</v>
      </c>
      <c r="E205" s="44" t="str">
        <f>HYPERLINK("https://www.airitibooks.com/Detail/Detail?PublicationID=P20200318012", "https://www.airitibooks.com/Detail/Detail?PublicationID=P20200318012")</f>
        <v>https://www.airitibooks.com/Detail/Detail?PublicationID=P20200318012</v>
      </c>
    </row>
    <row r="206" spans="1:5" x14ac:dyDescent="0.3">
      <c r="A206" s="16">
        <v>205</v>
      </c>
      <c r="B206" s="38" t="s">
        <v>2749</v>
      </c>
      <c r="C206" s="39" t="s">
        <v>126</v>
      </c>
      <c r="D206" s="38" t="s">
        <v>3730</v>
      </c>
      <c r="E206" s="44" t="str">
        <f>HYPERLINK("https://www.airitibooks.com/Detail/Detail?PublicationID=P20200318013", "https://www.airitibooks.com/Detail/Detail?PublicationID=P20200318013")</f>
        <v>https://www.airitibooks.com/Detail/Detail?PublicationID=P20200318013</v>
      </c>
    </row>
    <row r="207" spans="1:5" x14ac:dyDescent="0.3">
      <c r="A207" s="16">
        <v>206</v>
      </c>
      <c r="B207" s="38" t="s">
        <v>2750</v>
      </c>
      <c r="C207" s="39" t="s">
        <v>126</v>
      </c>
      <c r="D207" s="38" t="s">
        <v>3731</v>
      </c>
      <c r="E207" s="44" t="str">
        <f>HYPERLINK("https://www.airitibooks.com/Detail/Detail?PublicationID=P20200318014", "https://www.airitibooks.com/Detail/Detail?PublicationID=P20200318014")</f>
        <v>https://www.airitibooks.com/Detail/Detail?PublicationID=P20200318014</v>
      </c>
    </row>
    <row r="208" spans="1:5" x14ac:dyDescent="0.3">
      <c r="A208" s="16">
        <v>207</v>
      </c>
      <c r="B208" s="38" t="s">
        <v>2751</v>
      </c>
      <c r="C208" s="39" t="s">
        <v>126</v>
      </c>
      <c r="D208" s="38" t="s">
        <v>3732</v>
      </c>
      <c r="E208" s="44" t="str">
        <f>HYPERLINK("https://www.airitibooks.com/Detail/Detail?PublicationID=P20200318015", "https://www.airitibooks.com/Detail/Detail?PublicationID=P20200318015")</f>
        <v>https://www.airitibooks.com/Detail/Detail?PublicationID=P20200318015</v>
      </c>
    </row>
    <row r="209" spans="1:5" x14ac:dyDescent="0.3">
      <c r="A209" s="16">
        <v>208</v>
      </c>
      <c r="B209" s="38" t="s">
        <v>2752</v>
      </c>
      <c r="C209" s="39" t="s">
        <v>125</v>
      </c>
      <c r="D209" s="38" t="s">
        <v>3733</v>
      </c>
      <c r="E209" s="44" t="str">
        <f>HYPERLINK("https://www.airitibooks.com/Detail/Detail?PublicationID=P20200321032", "https://www.airitibooks.com/Detail/Detail?PublicationID=P20200321032")</f>
        <v>https://www.airitibooks.com/Detail/Detail?PublicationID=P20200321032</v>
      </c>
    </row>
    <row r="210" spans="1:5" x14ac:dyDescent="0.3">
      <c r="A210" s="16">
        <v>209</v>
      </c>
      <c r="B210" s="38" t="s">
        <v>2753</v>
      </c>
      <c r="C210" s="39" t="s">
        <v>4582</v>
      </c>
      <c r="D210" s="38" t="s">
        <v>3734</v>
      </c>
      <c r="E210" s="44" t="str">
        <f>HYPERLINK("https://www.airitibooks.com/Detail/Detail?PublicationID=P20200321035", "https://www.airitibooks.com/Detail/Detail?PublicationID=P20200321035")</f>
        <v>https://www.airitibooks.com/Detail/Detail?PublicationID=P20200321035</v>
      </c>
    </row>
    <row r="211" spans="1:5" x14ac:dyDescent="0.3">
      <c r="A211" s="16">
        <v>210</v>
      </c>
      <c r="B211" s="38" t="s">
        <v>2754</v>
      </c>
      <c r="C211" s="39" t="s">
        <v>125</v>
      </c>
      <c r="D211" s="38" t="s">
        <v>3735</v>
      </c>
      <c r="E211" s="44" t="str">
        <f>HYPERLINK("https://www.airitibooks.com/Detail/Detail?PublicationID=P20200321038", "https://www.airitibooks.com/Detail/Detail?PublicationID=P20200321038")</f>
        <v>https://www.airitibooks.com/Detail/Detail?PublicationID=P20200321038</v>
      </c>
    </row>
    <row r="212" spans="1:5" x14ac:dyDescent="0.3">
      <c r="A212" s="16">
        <v>211</v>
      </c>
      <c r="B212" s="38" t="s">
        <v>2755</v>
      </c>
      <c r="C212" s="39" t="s">
        <v>4582</v>
      </c>
      <c r="D212" s="38" t="s">
        <v>3736</v>
      </c>
      <c r="E212" s="44" t="str">
        <f>HYPERLINK("https://www.airitibooks.com/Detail/Detail?PublicationID=P20200321042", "https://www.airitibooks.com/Detail/Detail?PublicationID=P20200321042")</f>
        <v>https://www.airitibooks.com/Detail/Detail?PublicationID=P20200321042</v>
      </c>
    </row>
    <row r="213" spans="1:5" x14ac:dyDescent="0.3">
      <c r="A213" s="16">
        <v>212</v>
      </c>
      <c r="B213" s="38" t="s">
        <v>2756</v>
      </c>
      <c r="C213" s="39" t="s">
        <v>125</v>
      </c>
      <c r="D213" s="38" t="s">
        <v>3737</v>
      </c>
      <c r="E213" s="44" t="str">
        <f>HYPERLINK("https://www.airitibooks.com/Detail/Detail?PublicationID=P20200321043", "https://www.airitibooks.com/Detail/Detail?PublicationID=P20200321043")</f>
        <v>https://www.airitibooks.com/Detail/Detail?PublicationID=P20200321043</v>
      </c>
    </row>
    <row r="214" spans="1:5" x14ac:dyDescent="0.3">
      <c r="A214" s="16">
        <v>213</v>
      </c>
      <c r="B214" s="38" t="s">
        <v>2757</v>
      </c>
      <c r="C214" s="39" t="s">
        <v>4582</v>
      </c>
      <c r="D214" s="38" t="s">
        <v>3738</v>
      </c>
      <c r="E214" s="44" t="str">
        <f>HYPERLINK("https://www.airitibooks.com/Detail/Detail?PublicationID=P20200321045", "https://www.airitibooks.com/Detail/Detail?PublicationID=P20200321045")</f>
        <v>https://www.airitibooks.com/Detail/Detail?PublicationID=P20200321045</v>
      </c>
    </row>
    <row r="215" spans="1:5" x14ac:dyDescent="0.3">
      <c r="A215" s="16">
        <v>214</v>
      </c>
      <c r="B215" s="38" t="s">
        <v>2758</v>
      </c>
      <c r="C215" s="39" t="s">
        <v>4582</v>
      </c>
      <c r="D215" s="38" t="s">
        <v>3739</v>
      </c>
      <c r="E215" s="44" t="str">
        <f>HYPERLINK("https://www.airitibooks.com/Detail/Detail?PublicationID=P20200321050", "https://www.airitibooks.com/Detail/Detail?PublicationID=P20200321050")</f>
        <v>https://www.airitibooks.com/Detail/Detail?PublicationID=P20200321050</v>
      </c>
    </row>
    <row r="216" spans="1:5" x14ac:dyDescent="0.3">
      <c r="A216" s="16">
        <v>215</v>
      </c>
      <c r="B216" s="38" t="s">
        <v>2759</v>
      </c>
      <c r="C216" s="39" t="s">
        <v>126</v>
      </c>
      <c r="D216" s="38" t="s">
        <v>3740</v>
      </c>
      <c r="E216" s="44" t="str">
        <f>HYPERLINK("https://www.airitibooks.com/Detail/Detail?PublicationID=P20200321062", "https://www.airitibooks.com/Detail/Detail?PublicationID=P20200321062")</f>
        <v>https://www.airitibooks.com/Detail/Detail?PublicationID=P20200321062</v>
      </c>
    </row>
    <row r="217" spans="1:5" x14ac:dyDescent="0.3">
      <c r="A217" s="16">
        <v>216</v>
      </c>
      <c r="B217" s="38" t="s">
        <v>2760</v>
      </c>
      <c r="C217" s="39" t="s">
        <v>126</v>
      </c>
      <c r="D217" s="38" t="s">
        <v>3741</v>
      </c>
      <c r="E217" s="44" t="str">
        <f>HYPERLINK("https://www.airitibooks.com/Detail/Detail?PublicationID=P20200321072", "https://www.airitibooks.com/Detail/Detail?PublicationID=P20200321072")</f>
        <v>https://www.airitibooks.com/Detail/Detail?PublicationID=P20200321072</v>
      </c>
    </row>
    <row r="218" spans="1:5" x14ac:dyDescent="0.3">
      <c r="A218" s="16">
        <v>217</v>
      </c>
      <c r="B218" s="38" t="s">
        <v>2761</v>
      </c>
      <c r="C218" s="39" t="s">
        <v>126</v>
      </c>
      <c r="D218" s="38" t="s">
        <v>3742</v>
      </c>
      <c r="E218" s="44" t="str">
        <f>HYPERLINK("https://www.airitibooks.com/Detail/Detail?PublicationID=P20200321076", "https://www.airitibooks.com/Detail/Detail?PublicationID=P20200321076")</f>
        <v>https://www.airitibooks.com/Detail/Detail?PublicationID=P20200321076</v>
      </c>
    </row>
    <row r="219" spans="1:5" x14ac:dyDescent="0.3">
      <c r="A219" s="16">
        <v>218</v>
      </c>
      <c r="B219" s="38" t="s">
        <v>2762</v>
      </c>
      <c r="C219" s="39" t="s">
        <v>126</v>
      </c>
      <c r="D219" s="38" t="s">
        <v>3743</v>
      </c>
      <c r="E219" s="44" t="str">
        <f>HYPERLINK("https://www.airitibooks.com/Detail/Detail?PublicationID=P20200321078", "https://www.airitibooks.com/Detail/Detail?PublicationID=P20200321078")</f>
        <v>https://www.airitibooks.com/Detail/Detail?PublicationID=P20200321078</v>
      </c>
    </row>
    <row r="220" spans="1:5" x14ac:dyDescent="0.3">
      <c r="A220" s="16">
        <v>219</v>
      </c>
      <c r="B220" s="38" t="s">
        <v>2763</v>
      </c>
      <c r="C220" s="39" t="s">
        <v>125</v>
      </c>
      <c r="D220" s="38" t="s">
        <v>3744</v>
      </c>
      <c r="E220" s="44" t="str">
        <f>HYPERLINK("https://www.airitibooks.com/Detail/Detail?PublicationID=P20200321811", "https://www.airitibooks.com/Detail/Detail?PublicationID=P20200321811")</f>
        <v>https://www.airitibooks.com/Detail/Detail?PublicationID=P20200321811</v>
      </c>
    </row>
    <row r="221" spans="1:5" x14ac:dyDescent="0.3">
      <c r="A221" s="16">
        <v>220</v>
      </c>
      <c r="B221" s="38" t="s">
        <v>2764</v>
      </c>
      <c r="C221" s="39" t="s">
        <v>125</v>
      </c>
      <c r="D221" s="38" t="s">
        <v>3745</v>
      </c>
      <c r="E221" s="44" t="str">
        <f>HYPERLINK("https://www.airitibooks.com/Detail/Detail?PublicationID=P20200321816", "https://www.airitibooks.com/Detail/Detail?PublicationID=P20200321816")</f>
        <v>https://www.airitibooks.com/Detail/Detail?PublicationID=P20200321816</v>
      </c>
    </row>
    <row r="222" spans="1:5" x14ac:dyDescent="0.3">
      <c r="A222" s="16">
        <v>221</v>
      </c>
      <c r="B222" s="38" t="s">
        <v>2765</v>
      </c>
      <c r="C222" s="39" t="s">
        <v>125</v>
      </c>
      <c r="D222" s="38" t="s">
        <v>3746</v>
      </c>
      <c r="E222" s="44" t="str">
        <f>HYPERLINK("https://www.airitibooks.com/Detail/Detail?PublicationID=P20200321821", "https://www.airitibooks.com/Detail/Detail?PublicationID=P20200321821")</f>
        <v>https://www.airitibooks.com/Detail/Detail?PublicationID=P20200321821</v>
      </c>
    </row>
    <row r="223" spans="1:5" x14ac:dyDescent="0.3">
      <c r="A223" s="16">
        <v>222</v>
      </c>
      <c r="B223" s="38" t="s">
        <v>2766</v>
      </c>
      <c r="C223" s="39" t="s">
        <v>126</v>
      </c>
      <c r="D223" s="38" t="s">
        <v>3747</v>
      </c>
      <c r="E223" s="44" t="str">
        <f>HYPERLINK("https://www.airitibooks.com/Detail/Detail?PublicationID=P20200402044", "https://www.airitibooks.com/Detail/Detail?PublicationID=P20200402044")</f>
        <v>https://www.airitibooks.com/Detail/Detail?PublicationID=P20200402044</v>
      </c>
    </row>
    <row r="224" spans="1:5" x14ac:dyDescent="0.3">
      <c r="A224" s="16">
        <v>223</v>
      </c>
      <c r="B224" s="38" t="s">
        <v>2767</v>
      </c>
      <c r="C224" s="39" t="s">
        <v>125</v>
      </c>
      <c r="D224" s="38" t="s">
        <v>3748</v>
      </c>
      <c r="E224" s="44" t="str">
        <f>HYPERLINK("https://www.airitibooks.com/Detail/Detail?PublicationID=P20200402045", "https://www.airitibooks.com/Detail/Detail?PublicationID=P20200402045")</f>
        <v>https://www.airitibooks.com/Detail/Detail?PublicationID=P20200402045</v>
      </c>
    </row>
    <row r="225" spans="1:5" x14ac:dyDescent="0.3">
      <c r="A225" s="16">
        <v>224</v>
      </c>
      <c r="B225" s="38" t="s">
        <v>2768</v>
      </c>
      <c r="C225" s="39" t="s">
        <v>126</v>
      </c>
      <c r="D225" s="38" t="s">
        <v>3749</v>
      </c>
      <c r="E225" s="44" t="str">
        <f>HYPERLINK("https://www.airitibooks.com/Detail/Detail?PublicationID=P20200402077", "https://www.airitibooks.com/Detail/Detail?PublicationID=P20200402077")</f>
        <v>https://www.airitibooks.com/Detail/Detail?PublicationID=P20200402077</v>
      </c>
    </row>
    <row r="226" spans="1:5" x14ac:dyDescent="0.3">
      <c r="A226" s="16">
        <v>225</v>
      </c>
      <c r="B226" s="38" t="s">
        <v>14</v>
      </c>
      <c r="C226" s="39" t="s">
        <v>126</v>
      </c>
      <c r="D226" s="38" t="s">
        <v>74</v>
      </c>
      <c r="E226" s="44" t="str">
        <f>HYPERLINK("https://www.airitibooks.com/Detail/Detail?PublicationID=P20200402078", "https://www.airitibooks.com/Detail/Detail?PublicationID=P20200402078")</f>
        <v>https://www.airitibooks.com/Detail/Detail?PublicationID=P20200402078</v>
      </c>
    </row>
    <row r="227" spans="1:5" x14ac:dyDescent="0.3">
      <c r="A227" s="16">
        <v>226</v>
      </c>
      <c r="B227" s="38" t="s">
        <v>2769</v>
      </c>
      <c r="C227" s="39" t="s">
        <v>126</v>
      </c>
      <c r="D227" s="38" t="s">
        <v>3750</v>
      </c>
      <c r="E227" s="44" t="str">
        <f>HYPERLINK("https://www.airitibooks.com/Detail/Detail?PublicationID=P20200402371", "https://www.airitibooks.com/Detail/Detail?PublicationID=P20200402371")</f>
        <v>https://www.airitibooks.com/Detail/Detail?PublicationID=P20200402371</v>
      </c>
    </row>
    <row r="228" spans="1:5" x14ac:dyDescent="0.3">
      <c r="A228" s="16">
        <v>227</v>
      </c>
      <c r="B228" s="38" t="s">
        <v>2770</v>
      </c>
      <c r="C228" s="39" t="s">
        <v>125</v>
      </c>
      <c r="D228" s="38" t="s">
        <v>3751</v>
      </c>
      <c r="E228" s="44" t="str">
        <f>HYPERLINK("https://www.airitibooks.com/Detail/Detail?PublicationID=P20200402415", "https://www.airitibooks.com/Detail/Detail?PublicationID=P20200402415")</f>
        <v>https://www.airitibooks.com/Detail/Detail?PublicationID=P20200402415</v>
      </c>
    </row>
    <row r="229" spans="1:5" x14ac:dyDescent="0.3">
      <c r="A229" s="16">
        <v>228</v>
      </c>
      <c r="B229" s="38" t="s">
        <v>2771</v>
      </c>
      <c r="C229" s="39" t="s">
        <v>126</v>
      </c>
      <c r="D229" s="38" t="s">
        <v>3752</v>
      </c>
      <c r="E229" s="44" t="str">
        <f>HYPERLINK("https://www.airitibooks.com/Detail/Detail?PublicationID=P20200402430", "https://www.airitibooks.com/Detail/Detail?PublicationID=P20200402430")</f>
        <v>https://www.airitibooks.com/Detail/Detail?PublicationID=P20200402430</v>
      </c>
    </row>
    <row r="230" spans="1:5" x14ac:dyDescent="0.3">
      <c r="A230" s="16">
        <v>229</v>
      </c>
      <c r="B230" s="38" t="s">
        <v>2772</v>
      </c>
      <c r="C230" s="39" t="s">
        <v>126</v>
      </c>
      <c r="D230" s="38" t="s">
        <v>3753</v>
      </c>
      <c r="E230" s="44" t="str">
        <f>HYPERLINK("https://www.airitibooks.com/Detail/Detail?PublicationID=P20200402431", "https://www.airitibooks.com/Detail/Detail?PublicationID=P20200402431")</f>
        <v>https://www.airitibooks.com/Detail/Detail?PublicationID=P20200402431</v>
      </c>
    </row>
    <row r="231" spans="1:5" x14ac:dyDescent="0.3">
      <c r="A231" s="16">
        <v>230</v>
      </c>
      <c r="B231" s="38" t="s">
        <v>2773</v>
      </c>
      <c r="C231" s="39" t="s">
        <v>126</v>
      </c>
      <c r="D231" s="38" t="s">
        <v>3754</v>
      </c>
      <c r="E231" s="44" t="str">
        <f>HYPERLINK("https://www.airitibooks.com/Detail/Detail?PublicationID=P20200402432", "https://www.airitibooks.com/Detail/Detail?PublicationID=P20200402432")</f>
        <v>https://www.airitibooks.com/Detail/Detail?PublicationID=P20200402432</v>
      </c>
    </row>
    <row r="232" spans="1:5" x14ac:dyDescent="0.3">
      <c r="A232" s="16">
        <v>231</v>
      </c>
      <c r="B232" s="38" t="s">
        <v>2774</v>
      </c>
      <c r="C232" s="39" t="s">
        <v>126</v>
      </c>
      <c r="D232" s="38" t="s">
        <v>3755</v>
      </c>
      <c r="E232" s="44" t="str">
        <f>HYPERLINK("https://www.airitibooks.com/Detail/Detail?PublicationID=P20200402433", "https://www.airitibooks.com/Detail/Detail?PublicationID=P20200402433")</f>
        <v>https://www.airitibooks.com/Detail/Detail?PublicationID=P20200402433</v>
      </c>
    </row>
    <row r="233" spans="1:5" x14ac:dyDescent="0.3">
      <c r="A233" s="16">
        <v>232</v>
      </c>
      <c r="B233" s="38" t="s">
        <v>2775</v>
      </c>
      <c r="C233" s="39" t="s">
        <v>126</v>
      </c>
      <c r="D233" s="38" t="s">
        <v>3756</v>
      </c>
      <c r="E233" s="44" t="str">
        <f>HYPERLINK("https://www.airitibooks.com/Detail/Detail?PublicationID=P20200402434", "https://www.airitibooks.com/Detail/Detail?PublicationID=P20200402434")</f>
        <v>https://www.airitibooks.com/Detail/Detail?PublicationID=P20200402434</v>
      </c>
    </row>
    <row r="234" spans="1:5" x14ac:dyDescent="0.3">
      <c r="A234" s="16">
        <v>233</v>
      </c>
      <c r="B234" s="38" t="s">
        <v>2776</v>
      </c>
      <c r="C234" s="39" t="s">
        <v>126</v>
      </c>
      <c r="D234" s="38" t="s">
        <v>3757</v>
      </c>
      <c r="E234" s="44" t="str">
        <f>HYPERLINK("https://www.airitibooks.com/Detail/Detail?PublicationID=P20200402435", "https://www.airitibooks.com/Detail/Detail?PublicationID=P20200402435")</f>
        <v>https://www.airitibooks.com/Detail/Detail?PublicationID=P20200402435</v>
      </c>
    </row>
    <row r="235" spans="1:5" x14ac:dyDescent="0.3">
      <c r="A235" s="16">
        <v>234</v>
      </c>
      <c r="B235" s="38" t="s">
        <v>2777</v>
      </c>
      <c r="C235" s="39" t="s">
        <v>126</v>
      </c>
      <c r="D235" s="38" t="s">
        <v>3758</v>
      </c>
      <c r="E235" s="44" t="str">
        <f>HYPERLINK("https://www.airitibooks.com/Detail/Detail?PublicationID=P20200402436", "https://www.airitibooks.com/Detail/Detail?PublicationID=P20200402436")</f>
        <v>https://www.airitibooks.com/Detail/Detail?PublicationID=P20200402436</v>
      </c>
    </row>
    <row r="236" spans="1:5" x14ac:dyDescent="0.3">
      <c r="A236" s="16">
        <v>235</v>
      </c>
      <c r="B236" s="38" t="s">
        <v>2778</v>
      </c>
      <c r="C236" s="39" t="s">
        <v>126</v>
      </c>
      <c r="D236" s="38" t="s">
        <v>3759</v>
      </c>
      <c r="E236" s="44" t="str">
        <f>HYPERLINK("https://www.airitibooks.com/Detail/Detail?PublicationID=P20200402437", "https://www.airitibooks.com/Detail/Detail?PublicationID=P20200402437")</f>
        <v>https://www.airitibooks.com/Detail/Detail?PublicationID=P20200402437</v>
      </c>
    </row>
    <row r="237" spans="1:5" x14ac:dyDescent="0.3">
      <c r="A237" s="16">
        <v>236</v>
      </c>
      <c r="B237" s="38" t="s">
        <v>2779</v>
      </c>
      <c r="C237" s="39" t="s">
        <v>126</v>
      </c>
      <c r="D237" s="38" t="s">
        <v>3760</v>
      </c>
      <c r="E237" s="44" t="str">
        <f>HYPERLINK("https://www.airitibooks.com/Detail/Detail?PublicationID=P20200402438", "https://www.airitibooks.com/Detail/Detail?PublicationID=P20200402438")</f>
        <v>https://www.airitibooks.com/Detail/Detail?PublicationID=P20200402438</v>
      </c>
    </row>
    <row r="238" spans="1:5" x14ac:dyDescent="0.3">
      <c r="A238" s="16">
        <v>237</v>
      </c>
      <c r="B238" s="38" t="s">
        <v>2780</v>
      </c>
      <c r="C238" s="39" t="s">
        <v>126</v>
      </c>
      <c r="D238" s="38" t="s">
        <v>3761</v>
      </c>
      <c r="E238" s="44" t="str">
        <f>HYPERLINK("https://www.airitibooks.com/Detail/Detail?PublicationID=P20200402439", "https://www.airitibooks.com/Detail/Detail?PublicationID=P20200402439")</f>
        <v>https://www.airitibooks.com/Detail/Detail?PublicationID=P20200402439</v>
      </c>
    </row>
    <row r="239" spans="1:5" x14ac:dyDescent="0.3">
      <c r="A239" s="16">
        <v>238</v>
      </c>
      <c r="B239" s="38" t="s">
        <v>2781</v>
      </c>
      <c r="C239" s="39" t="s">
        <v>126</v>
      </c>
      <c r="D239" s="38" t="s">
        <v>3762</v>
      </c>
      <c r="E239" s="44" t="str">
        <f>HYPERLINK("https://www.airitibooks.com/Detail/Detail?PublicationID=P20200402440", "https://www.airitibooks.com/Detail/Detail?PublicationID=P20200402440")</f>
        <v>https://www.airitibooks.com/Detail/Detail?PublicationID=P20200402440</v>
      </c>
    </row>
    <row r="240" spans="1:5" x14ac:dyDescent="0.3">
      <c r="A240" s="16">
        <v>239</v>
      </c>
      <c r="B240" s="38" t="s">
        <v>2782</v>
      </c>
      <c r="C240" s="39" t="s">
        <v>126</v>
      </c>
      <c r="D240" s="38" t="s">
        <v>3763</v>
      </c>
      <c r="E240" s="44" t="str">
        <f>HYPERLINK("https://www.airitibooks.com/Detail/Detail?PublicationID=P20200402441", "https://www.airitibooks.com/Detail/Detail?PublicationID=P20200402441")</f>
        <v>https://www.airitibooks.com/Detail/Detail?PublicationID=P20200402441</v>
      </c>
    </row>
    <row r="241" spans="1:5" x14ac:dyDescent="0.3">
      <c r="A241" s="16">
        <v>240</v>
      </c>
      <c r="B241" s="38" t="s">
        <v>2783</v>
      </c>
      <c r="C241" s="39" t="s">
        <v>126</v>
      </c>
      <c r="D241" s="38" t="s">
        <v>3764</v>
      </c>
      <c r="E241" s="44" t="str">
        <f>HYPERLINK("https://www.airitibooks.com/Detail/Detail?PublicationID=P20200402442", "https://www.airitibooks.com/Detail/Detail?PublicationID=P20200402442")</f>
        <v>https://www.airitibooks.com/Detail/Detail?PublicationID=P20200402442</v>
      </c>
    </row>
    <row r="242" spans="1:5" x14ac:dyDescent="0.3">
      <c r="A242" s="16">
        <v>241</v>
      </c>
      <c r="B242" s="38" t="s">
        <v>2750</v>
      </c>
      <c r="C242" s="39" t="s">
        <v>126</v>
      </c>
      <c r="D242" s="38" t="s">
        <v>3765</v>
      </c>
      <c r="E242" s="44" t="str">
        <f>HYPERLINK("https://www.airitibooks.com/Detail/Detail?PublicationID=P20200402443", "https://www.airitibooks.com/Detail/Detail?PublicationID=P20200402443")</f>
        <v>https://www.airitibooks.com/Detail/Detail?PublicationID=P20200402443</v>
      </c>
    </row>
    <row r="243" spans="1:5" x14ac:dyDescent="0.3">
      <c r="A243" s="16">
        <v>242</v>
      </c>
      <c r="B243" s="38" t="s">
        <v>2749</v>
      </c>
      <c r="C243" s="39" t="s">
        <v>126</v>
      </c>
      <c r="D243" s="38" t="s">
        <v>3766</v>
      </c>
      <c r="E243" s="44" t="str">
        <f>HYPERLINK("https://www.airitibooks.com/Detail/Detail?PublicationID=P20200402444", "https://www.airitibooks.com/Detail/Detail?PublicationID=P20200402444")</f>
        <v>https://www.airitibooks.com/Detail/Detail?PublicationID=P20200402444</v>
      </c>
    </row>
    <row r="244" spans="1:5" x14ac:dyDescent="0.3">
      <c r="A244" s="16">
        <v>243</v>
      </c>
      <c r="B244" s="38" t="s">
        <v>2748</v>
      </c>
      <c r="C244" s="39" t="s">
        <v>126</v>
      </c>
      <c r="D244" s="38" t="s">
        <v>3767</v>
      </c>
      <c r="E244" s="44" t="str">
        <f>HYPERLINK("https://www.airitibooks.com/Detail/Detail?PublicationID=P20200402445", "https://www.airitibooks.com/Detail/Detail?PublicationID=P20200402445")</f>
        <v>https://www.airitibooks.com/Detail/Detail?PublicationID=P20200402445</v>
      </c>
    </row>
    <row r="245" spans="1:5" x14ac:dyDescent="0.3">
      <c r="A245" s="16">
        <v>244</v>
      </c>
      <c r="B245" s="38" t="s">
        <v>2747</v>
      </c>
      <c r="C245" s="39" t="s">
        <v>126</v>
      </c>
      <c r="D245" s="38" t="s">
        <v>3768</v>
      </c>
      <c r="E245" s="44" t="str">
        <f>HYPERLINK("https://www.airitibooks.com/Detail/Detail?PublicationID=P20200402446", "https://www.airitibooks.com/Detail/Detail?PublicationID=P20200402446")</f>
        <v>https://www.airitibooks.com/Detail/Detail?PublicationID=P20200402446</v>
      </c>
    </row>
    <row r="246" spans="1:5" x14ac:dyDescent="0.3">
      <c r="A246" s="16">
        <v>245</v>
      </c>
      <c r="B246" s="38" t="s">
        <v>2784</v>
      </c>
      <c r="C246" s="39" t="s">
        <v>126</v>
      </c>
      <c r="D246" s="38" t="s">
        <v>3769</v>
      </c>
      <c r="E246" s="44" t="str">
        <f>HYPERLINK("https://www.airitibooks.com/Detail/Detail?PublicationID=P20200402447", "https://www.airitibooks.com/Detail/Detail?PublicationID=P20200402447")</f>
        <v>https://www.airitibooks.com/Detail/Detail?PublicationID=P20200402447</v>
      </c>
    </row>
    <row r="247" spans="1:5" x14ac:dyDescent="0.3">
      <c r="A247" s="16">
        <v>246</v>
      </c>
      <c r="B247" s="38" t="s">
        <v>2785</v>
      </c>
      <c r="C247" s="39" t="s">
        <v>126</v>
      </c>
      <c r="D247" s="38" t="s">
        <v>3770</v>
      </c>
      <c r="E247" s="44" t="str">
        <f>HYPERLINK("https://www.airitibooks.com/Detail/Detail?PublicationID=P20200402448", "https://www.airitibooks.com/Detail/Detail?PublicationID=P20200402448")</f>
        <v>https://www.airitibooks.com/Detail/Detail?PublicationID=P20200402448</v>
      </c>
    </row>
    <row r="248" spans="1:5" x14ac:dyDescent="0.3">
      <c r="A248" s="16">
        <v>247</v>
      </c>
      <c r="B248" s="38" t="s">
        <v>2746</v>
      </c>
      <c r="C248" s="39" t="s">
        <v>126</v>
      </c>
      <c r="D248" s="38" t="s">
        <v>3771</v>
      </c>
      <c r="E248" s="44" t="str">
        <f>HYPERLINK("https://www.airitibooks.com/Detail/Detail?PublicationID=P20200402450", "https://www.airitibooks.com/Detail/Detail?PublicationID=P20200402450")</f>
        <v>https://www.airitibooks.com/Detail/Detail?PublicationID=P20200402450</v>
      </c>
    </row>
    <row r="249" spans="1:5" x14ac:dyDescent="0.3">
      <c r="A249" s="16">
        <v>248</v>
      </c>
      <c r="B249" s="38" t="s">
        <v>2745</v>
      </c>
      <c r="C249" s="39" t="s">
        <v>126</v>
      </c>
      <c r="D249" s="38" t="s">
        <v>3772</v>
      </c>
      <c r="E249" s="44" t="str">
        <f>HYPERLINK("https://www.airitibooks.com/Detail/Detail?PublicationID=P20200402451", "https://www.airitibooks.com/Detail/Detail?PublicationID=P20200402451")</f>
        <v>https://www.airitibooks.com/Detail/Detail?PublicationID=P20200402451</v>
      </c>
    </row>
    <row r="250" spans="1:5" x14ac:dyDescent="0.3">
      <c r="A250" s="16">
        <v>249</v>
      </c>
      <c r="B250" s="38" t="s">
        <v>2786</v>
      </c>
      <c r="C250" s="39" t="s">
        <v>126</v>
      </c>
      <c r="D250" s="38" t="s">
        <v>3773</v>
      </c>
      <c r="E250" s="44" t="str">
        <f>HYPERLINK("https://www.airitibooks.com/Detail/Detail?PublicationID=P20200402452", "https://www.airitibooks.com/Detail/Detail?PublicationID=P20200402452")</f>
        <v>https://www.airitibooks.com/Detail/Detail?PublicationID=P20200402452</v>
      </c>
    </row>
    <row r="251" spans="1:5" x14ac:dyDescent="0.3">
      <c r="A251" s="16">
        <v>250</v>
      </c>
      <c r="B251" s="38" t="s">
        <v>2787</v>
      </c>
      <c r="C251" s="39" t="s">
        <v>126</v>
      </c>
      <c r="D251" s="38" t="s">
        <v>3774</v>
      </c>
      <c r="E251" s="44" t="str">
        <f>HYPERLINK("https://www.airitibooks.com/Detail/Detail?PublicationID=P20200402453", "https://www.airitibooks.com/Detail/Detail?PublicationID=P20200402453")</f>
        <v>https://www.airitibooks.com/Detail/Detail?PublicationID=P20200402453</v>
      </c>
    </row>
    <row r="252" spans="1:5" x14ac:dyDescent="0.3">
      <c r="A252" s="16">
        <v>251</v>
      </c>
      <c r="B252" s="38" t="s">
        <v>2788</v>
      </c>
      <c r="C252" s="39" t="s">
        <v>126</v>
      </c>
      <c r="D252" s="38" t="s">
        <v>3775</v>
      </c>
      <c r="E252" s="44" t="str">
        <f>HYPERLINK("https://www.airitibooks.com/Detail/Detail?PublicationID=P20200402454", "https://www.airitibooks.com/Detail/Detail?PublicationID=P20200402454")</f>
        <v>https://www.airitibooks.com/Detail/Detail?PublicationID=P20200402454</v>
      </c>
    </row>
    <row r="253" spans="1:5" x14ac:dyDescent="0.3">
      <c r="A253" s="16">
        <v>252</v>
      </c>
      <c r="B253" s="38" t="s">
        <v>2789</v>
      </c>
      <c r="C253" s="39" t="s">
        <v>126</v>
      </c>
      <c r="D253" s="38" t="s">
        <v>3776</v>
      </c>
      <c r="E253" s="44" t="str">
        <f>HYPERLINK("https://www.airitibooks.com/Detail/Detail?PublicationID=P20200402455", "https://www.airitibooks.com/Detail/Detail?PublicationID=P20200402455")</f>
        <v>https://www.airitibooks.com/Detail/Detail?PublicationID=P20200402455</v>
      </c>
    </row>
    <row r="254" spans="1:5" x14ac:dyDescent="0.3">
      <c r="A254" s="16">
        <v>253</v>
      </c>
      <c r="B254" s="38" t="s">
        <v>2790</v>
      </c>
      <c r="C254" s="39" t="s">
        <v>126</v>
      </c>
      <c r="D254" s="38" t="s">
        <v>3777</v>
      </c>
      <c r="E254" s="44" t="str">
        <f>HYPERLINK("https://www.airitibooks.com/Detail/Detail?PublicationID=P20200402457", "https://www.airitibooks.com/Detail/Detail?PublicationID=P20200402457")</f>
        <v>https://www.airitibooks.com/Detail/Detail?PublicationID=P20200402457</v>
      </c>
    </row>
    <row r="255" spans="1:5" x14ac:dyDescent="0.3">
      <c r="A255" s="16">
        <v>254</v>
      </c>
      <c r="B255" s="38" t="s">
        <v>2744</v>
      </c>
      <c r="C255" s="39" t="s">
        <v>126</v>
      </c>
      <c r="D255" s="38" t="s">
        <v>3778</v>
      </c>
      <c r="E255" s="44" t="str">
        <f>HYPERLINK("https://www.airitibooks.com/Detail/Detail?PublicationID=P20200402458", "https://www.airitibooks.com/Detail/Detail?PublicationID=P20200402458")</f>
        <v>https://www.airitibooks.com/Detail/Detail?PublicationID=P20200402458</v>
      </c>
    </row>
    <row r="256" spans="1:5" x14ac:dyDescent="0.3">
      <c r="A256" s="16">
        <v>255</v>
      </c>
      <c r="B256" s="38" t="s">
        <v>2791</v>
      </c>
      <c r="C256" s="39" t="s">
        <v>126</v>
      </c>
      <c r="D256" s="38" t="s">
        <v>3779</v>
      </c>
      <c r="E256" s="44" t="str">
        <f>HYPERLINK("https://www.airitibooks.com/Detail/Detail?PublicationID=P20200402459", "https://www.airitibooks.com/Detail/Detail?PublicationID=P20200402459")</f>
        <v>https://www.airitibooks.com/Detail/Detail?PublicationID=P20200402459</v>
      </c>
    </row>
    <row r="257" spans="1:5" x14ac:dyDescent="0.3">
      <c r="A257" s="16">
        <v>256</v>
      </c>
      <c r="B257" s="38" t="s">
        <v>2792</v>
      </c>
      <c r="C257" s="39" t="s">
        <v>126</v>
      </c>
      <c r="D257" s="38" t="s">
        <v>3780</v>
      </c>
      <c r="E257" s="44" t="str">
        <f>HYPERLINK("https://www.airitibooks.com/Detail/Detail?PublicationID=P20200402460", "https://www.airitibooks.com/Detail/Detail?PublicationID=P20200402460")</f>
        <v>https://www.airitibooks.com/Detail/Detail?PublicationID=P20200402460</v>
      </c>
    </row>
    <row r="258" spans="1:5" x14ac:dyDescent="0.3">
      <c r="A258" s="16">
        <v>257</v>
      </c>
      <c r="B258" s="38" t="s">
        <v>2743</v>
      </c>
      <c r="C258" s="39" t="s">
        <v>126</v>
      </c>
      <c r="D258" s="38" t="s">
        <v>3781</v>
      </c>
      <c r="E258" s="44" t="str">
        <f>HYPERLINK("https://www.airitibooks.com/Detail/Detail?PublicationID=P20200402461", "https://www.airitibooks.com/Detail/Detail?PublicationID=P20200402461")</f>
        <v>https://www.airitibooks.com/Detail/Detail?PublicationID=P20200402461</v>
      </c>
    </row>
    <row r="259" spans="1:5" x14ac:dyDescent="0.3">
      <c r="A259" s="16">
        <v>258</v>
      </c>
      <c r="B259" s="38" t="s">
        <v>2793</v>
      </c>
      <c r="C259" s="39" t="s">
        <v>126</v>
      </c>
      <c r="D259" s="38" t="s">
        <v>3782</v>
      </c>
      <c r="E259" s="44" t="str">
        <f>HYPERLINK("https://www.airitibooks.com/Detail/Detail?PublicationID=P20200402462", "https://www.airitibooks.com/Detail/Detail?PublicationID=P20200402462")</f>
        <v>https://www.airitibooks.com/Detail/Detail?PublicationID=P20200402462</v>
      </c>
    </row>
    <row r="260" spans="1:5" x14ac:dyDescent="0.3">
      <c r="A260" s="16">
        <v>259</v>
      </c>
      <c r="B260" s="38" t="s">
        <v>2742</v>
      </c>
      <c r="C260" s="39" t="s">
        <v>126</v>
      </c>
      <c r="D260" s="38" t="s">
        <v>3783</v>
      </c>
      <c r="E260" s="44" t="str">
        <f>HYPERLINK("https://www.airitibooks.com/Detail/Detail?PublicationID=P20200402464", "https://www.airitibooks.com/Detail/Detail?PublicationID=P20200402464")</f>
        <v>https://www.airitibooks.com/Detail/Detail?PublicationID=P20200402464</v>
      </c>
    </row>
    <row r="261" spans="1:5" x14ac:dyDescent="0.3">
      <c r="A261" s="16">
        <v>260</v>
      </c>
      <c r="B261" s="38" t="s">
        <v>2794</v>
      </c>
      <c r="C261" s="39" t="s">
        <v>126</v>
      </c>
      <c r="D261" s="38" t="s">
        <v>3784</v>
      </c>
      <c r="E261" s="44" t="str">
        <f>HYPERLINK("https://www.airitibooks.com/Detail/Detail?PublicationID=P20200402465", "https://www.airitibooks.com/Detail/Detail?PublicationID=P20200402465")</f>
        <v>https://www.airitibooks.com/Detail/Detail?PublicationID=P20200402465</v>
      </c>
    </row>
    <row r="262" spans="1:5" x14ac:dyDescent="0.3">
      <c r="A262" s="16">
        <v>261</v>
      </c>
      <c r="B262" s="38" t="s">
        <v>2795</v>
      </c>
      <c r="C262" s="39" t="s">
        <v>126</v>
      </c>
      <c r="D262" s="38" t="s">
        <v>3785</v>
      </c>
      <c r="E262" s="44" t="str">
        <f>HYPERLINK("https://www.airitibooks.com/Detail/Detail?PublicationID=P20200402466", "https://www.airitibooks.com/Detail/Detail?PublicationID=P20200402466")</f>
        <v>https://www.airitibooks.com/Detail/Detail?PublicationID=P20200402466</v>
      </c>
    </row>
    <row r="263" spans="1:5" x14ac:dyDescent="0.3">
      <c r="A263" s="16">
        <v>262</v>
      </c>
      <c r="B263" s="38" t="s">
        <v>2741</v>
      </c>
      <c r="C263" s="39" t="s">
        <v>126</v>
      </c>
      <c r="D263" s="38" t="s">
        <v>3786</v>
      </c>
      <c r="E263" s="44" t="str">
        <f>HYPERLINK("https://www.airitibooks.com/Detail/Detail?PublicationID=P20200402467", "https://www.airitibooks.com/Detail/Detail?PublicationID=P20200402467")</f>
        <v>https://www.airitibooks.com/Detail/Detail?PublicationID=P20200402467</v>
      </c>
    </row>
    <row r="264" spans="1:5" x14ac:dyDescent="0.3">
      <c r="A264" s="16">
        <v>263</v>
      </c>
      <c r="B264" s="38" t="s">
        <v>2796</v>
      </c>
      <c r="C264" s="39" t="s">
        <v>126</v>
      </c>
      <c r="D264" s="38" t="s">
        <v>3787</v>
      </c>
      <c r="E264" s="44" t="str">
        <f>HYPERLINK("https://www.airitibooks.com/Detail/Detail?PublicationID=P20200402468", "https://www.airitibooks.com/Detail/Detail?PublicationID=P20200402468")</f>
        <v>https://www.airitibooks.com/Detail/Detail?PublicationID=P20200402468</v>
      </c>
    </row>
    <row r="265" spans="1:5" x14ac:dyDescent="0.3">
      <c r="A265" s="16">
        <v>264</v>
      </c>
      <c r="B265" s="38" t="s">
        <v>2740</v>
      </c>
      <c r="C265" s="39" t="s">
        <v>126</v>
      </c>
      <c r="D265" s="38" t="s">
        <v>3788</v>
      </c>
      <c r="E265" s="44" t="str">
        <f>HYPERLINK("https://www.airitibooks.com/Detail/Detail?PublicationID=P20200402469", "https://www.airitibooks.com/Detail/Detail?PublicationID=P20200402469")</f>
        <v>https://www.airitibooks.com/Detail/Detail?PublicationID=P20200402469</v>
      </c>
    </row>
    <row r="266" spans="1:5" x14ac:dyDescent="0.3">
      <c r="A266" s="16">
        <v>265</v>
      </c>
      <c r="B266" s="38" t="s">
        <v>2797</v>
      </c>
      <c r="C266" s="39" t="s">
        <v>126</v>
      </c>
      <c r="D266" s="38" t="s">
        <v>3789</v>
      </c>
      <c r="E266" s="44" t="str">
        <f>HYPERLINK("https://www.airitibooks.com/Detail/Detail?PublicationID=P20200402470", "https://www.airitibooks.com/Detail/Detail?PublicationID=P20200402470")</f>
        <v>https://www.airitibooks.com/Detail/Detail?PublicationID=P20200402470</v>
      </c>
    </row>
    <row r="267" spans="1:5" x14ac:dyDescent="0.3">
      <c r="A267" s="16">
        <v>266</v>
      </c>
      <c r="B267" s="38" t="s">
        <v>2798</v>
      </c>
      <c r="C267" s="39" t="s">
        <v>126</v>
      </c>
      <c r="D267" s="38" t="s">
        <v>3790</v>
      </c>
      <c r="E267" s="44" t="str">
        <f>HYPERLINK("https://www.airitibooks.com/Detail/Detail?PublicationID=P20200402471", "https://www.airitibooks.com/Detail/Detail?PublicationID=P20200402471")</f>
        <v>https://www.airitibooks.com/Detail/Detail?PublicationID=P20200402471</v>
      </c>
    </row>
    <row r="268" spans="1:5" x14ac:dyDescent="0.3">
      <c r="A268" s="16">
        <v>267</v>
      </c>
      <c r="B268" s="38" t="s">
        <v>2799</v>
      </c>
      <c r="C268" s="39" t="s">
        <v>126</v>
      </c>
      <c r="D268" s="38" t="s">
        <v>3791</v>
      </c>
      <c r="E268" s="44" t="str">
        <f>HYPERLINK("https://www.airitibooks.com/Detail/Detail?PublicationID=P20200402472", "https://www.airitibooks.com/Detail/Detail?PublicationID=P20200402472")</f>
        <v>https://www.airitibooks.com/Detail/Detail?PublicationID=P20200402472</v>
      </c>
    </row>
    <row r="269" spans="1:5" x14ac:dyDescent="0.3">
      <c r="A269" s="16">
        <v>268</v>
      </c>
      <c r="B269" s="38" t="s">
        <v>2800</v>
      </c>
      <c r="C269" s="39" t="s">
        <v>126</v>
      </c>
      <c r="D269" s="38" t="s">
        <v>3792</v>
      </c>
      <c r="E269" s="44" t="str">
        <f>HYPERLINK("https://www.airitibooks.com/Detail/Detail?PublicationID=P20200402473", "https://www.airitibooks.com/Detail/Detail?PublicationID=P20200402473")</f>
        <v>https://www.airitibooks.com/Detail/Detail?PublicationID=P20200402473</v>
      </c>
    </row>
    <row r="270" spans="1:5" x14ac:dyDescent="0.3">
      <c r="A270" s="16">
        <v>269</v>
      </c>
      <c r="B270" s="38" t="s">
        <v>2801</v>
      </c>
      <c r="C270" s="39" t="s">
        <v>126</v>
      </c>
      <c r="D270" s="38" t="s">
        <v>3793</v>
      </c>
      <c r="E270" s="44" t="str">
        <f>HYPERLINK("https://www.airitibooks.com/Detail/Detail?PublicationID=P20200402474", "https://www.airitibooks.com/Detail/Detail?PublicationID=P20200402474")</f>
        <v>https://www.airitibooks.com/Detail/Detail?PublicationID=P20200402474</v>
      </c>
    </row>
    <row r="271" spans="1:5" x14ac:dyDescent="0.3">
      <c r="A271" s="16">
        <v>270</v>
      </c>
      <c r="B271" s="38" t="s">
        <v>2802</v>
      </c>
      <c r="C271" s="39" t="s">
        <v>126</v>
      </c>
      <c r="D271" s="38" t="s">
        <v>3794</v>
      </c>
      <c r="E271" s="44" t="str">
        <f>HYPERLINK("https://www.airitibooks.com/Detail/Detail?PublicationID=P20200402475", "https://www.airitibooks.com/Detail/Detail?PublicationID=P20200402475")</f>
        <v>https://www.airitibooks.com/Detail/Detail?PublicationID=P20200402475</v>
      </c>
    </row>
    <row r="272" spans="1:5" x14ac:dyDescent="0.3">
      <c r="A272" s="16">
        <v>271</v>
      </c>
      <c r="B272" s="38" t="s">
        <v>2803</v>
      </c>
      <c r="C272" s="39" t="s">
        <v>126</v>
      </c>
      <c r="D272" s="38" t="s">
        <v>3795</v>
      </c>
      <c r="E272" s="44" t="str">
        <f>HYPERLINK("https://www.airitibooks.com/Detail/Detail?PublicationID=P20200402476", "https://www.airitibooks.com/Detail/Detail?PublicationID=P20200402476")</f>
        <v>https://www.airitibooks.com/Detail/Detail?PublicationID=P20200402476</v>
      </c>
    </row>
    <row r="273" spans="1:5" x14ac:dyDescent="0.3">
      <c r="A273" s="16">
        <v>272</v>
      </c>
      <c r="B273" s="38" t="s">
        <v>2804</v>
      </c>
      <c r="C273" s="39" t="s">
        <v>126</v>
      </c>
      <c r="D273" s="38" t="s">
        <v>3796</v>
      </c>
      <c r="E273" s="44" t="str">
        <f>HYPERLINK("https://www.airitibooks.com/Detail/Detail?PublicationID=P20200402477", "https://www.airitibooks.com/Detail/Detail?PublicationID=P20200402477")</f>
        <v>https://www.airitibooks.com/Detail/Detail?PublicationID=P20200402477</v>
      </c>
    </row>
    <row r="274" spans="1:5" x14ac:dyDescent="0.3">
      <c r="A274" s="16">
        <v>273</v>
      </c>
      <c r="B274" s="38" t="s">
        <v>2805</v>
      </c>
      <c r="C274" s="39" t="s">
        <v>126</v>
      </c>
      <c r="D274" s="38" t="s">
        <v>3797</v>
      </c>
      <c r="E274" s="44" t="str">
        <f>HYPERLINK("https://www.airitibooks.com/Detail/Detail?PublicationID=P20200402478", "https://www.airitibooks.com/Detail/Detail?PublicationID=P20200402478")</f>
        <v>https://www.airitibooks.com/Detail/Detail?PublicationID=P20200402478</v>
      </c>
    </row>
    <row r="275" spans="1:5" x14ac:dyDescent="0.3">
      <c r="A275" s="16">
        <v>274</v>
      </c>
      <c r="B275" s="38" t="s">
        <v>2806</v>
      </c>
      <c r="C275" s="39" t="s">
        <v>126</v>
      </c>
      <c r="D275" s="38" t="s">
        <v>3798</v>
      </c>
      <c r="E275" s="44" t="str">
        <f>HYPERLINK("https://www.airitibooks.com/Detail/Detail?PublicationID=P20200402480", "https://www.airitibooks.com/Detail/Detail?PublicationID=P20200402480")</f>
        <v>https://www.airitibooks.com/Detail/Detail?PublicationID=P20200402480</v>
      </c>
    </row>
    <row r="276" spans="1:5" x14ac:dyDescent="0.3">
      <c r="A276" s="16">
        <v>275</v>
      </c>
      <c r="B276" s="38" t="s">
        <v>2807</v>
      </c>
      <c r="C276" s="39" t="s">
        <v>126</v>
      </c>
      <c r="D276" s="38" t="s">
        <v>3799</v>
      </c>
      <c r="E276" s="44" t="str">
        <f>HYPERLINK("https://www.airitibooks.com/Detail/Detail?PublicationID=P20200402481", "https://www.airitibooks.com/Detail/Detail?PublicationID=P20200402481")</f>
        <v>https://www.airitibooks.com/Detail/Detail?PublicationID=P20200402481</v>
      </c>
    </row>
    <row r="277" spans="1:5" x14ac:dyDescent="0.3">
      <c r="A277" s="16">
        <v>276</v>
      </c>
      <c r="B277" s="38" t="s">
        <v>2808</v>
      </c>
      <c r="C277" s="39" t="s">
        <v>126</v>
      </c>
      <c r="D277" s="38" t="s">
        <v>3800</v>
      </c>
      <c r="E277" s="44" t="str">
        <f>HYPERLINK("https://www.airitibooks.com/Detail/Detail?PublicationID=P20200402482", "https://www.airitibooks.com/Detail/Detail?PublicationID=P20200402482")</f>
        <v>https://www.airitibooks.com/Detail/Detail?PublicationID=P20200402482</v>
      </c>
    </row>
    <row r="278" spans="1:5" x14ac:dyDescent="0.3">
      <c r="A278" s="16">
        <v>277</v>
      </c>
      <c r="B278" s="38" t="s">
        <v>2809</v>
      </c>
      <c r="C278" s="39" t="s">
        <v>126</v>
      </c>
      <c r="D278" s="38" t="s">
        <v>3801</v>
      </c>
      <c r="E278" s="44" t="str">
        <f>HYPERLINK("https://www.airitibooks.com/Detail/Detail?PublicationID=P20200402483", "https://www.airitibooks.com/Detail/Detail?PublicationID=P20200402483")</f>
        <v>https://www.airitibooks.com/Detail/Detail?PublicationID=P20200402483</v>
      </c>
    </row>
    <row r="279" spans="1:5" x14ac:dyDescent="0.3">
      <c r="A279" s="16">
        <v>278</v>
      </c>
      <c r="B279" s="38" t="s">
        <v>2810</v>
      </c>
      <c r="C279" s="39" t="s">
        <v>126</v>
      </c>
      <c r="D279" s="38" t="s">
        <v>3802</v>
      </c>
      <c r="E279" s="44" t="str">
        <f>HYPERLINK("https://www.airitibooks.com/Detail/Detail?PublicationID=P20200402484", "https://www.airitibooks.com/Detail/Detail?PublicationID=P20200402484")</f>
        <v>https://www.airitibooks.com/Detail/Detail?PublicationID=P20200402484</v>
      </c>
    </row>
    <row r="280" spans="1:5" x14ac:dyDescent="0.3">
      <c r="A280" s="16">
        <v>279</v>
      </c>
      <c r="B280" s="38" t="s">
        <v>2811</v>
      </c>
      <c r="C280" s="39" t="s">
        <v>126</v>
      </c>
      <c r="D280" s="38" t="s">
        <v>3803</v>
      </c>
      <c r="E280" s="44" t="str">
        <f>HYPERLINK("https://www.airitibooks.com/Detail/Detail?PublicationID=P20200402485", "https://www.airitibooks.com/Detail/Detail?PublicationID=P20200402485")</f>
        <v>https://www.airitibooks.com/Detail/Detail?PublicationID=P20200402485</v>
      </c>
    </row>
    <row r="281" spans="1:5" x14ac:dyDescent="0.3">
      <c r="A281" s="16">
        <v>280</v>
      </c>
      <c r="B281" s="38" t="s">
        <v>2812</v>
      </c>
      <c r="C281" s="39" t="s">
        <v>126</v>
      </c>
      <c r="D281" s="38" t="s">
        <v>3804</v>
      </c>
      <c r="E281" s="44" t="str">
        <f>HYPERLINK("https://www.airitibooks.com/Detail/Detail?PublicationID=P20200402486", "https://www.airitibooks.com/Detail/Detail?PublicationID=P20200402486")</f>
        <v>https://www.airitibooks.com/Detail/Detail?PublicationID=P20200402486</v>
      </c>
    </row>
    <row r="282" spans="1:5" x14ac:dyDescent="0.3">
      <c r="A282" s="16">
        <v>281</v>
      </c>
      <c r="B282" s="38" t="s">
        <v>2813</v>
      </c>
      <c r="C282" s="39" t="s">
        <v>126</v>
      </c>
      <c r="D282" s="38" t="s">
        <v>3805</v>
      </c>
      <c r="E282" s="44" t="str">
        <f>HYPERLINK("https://www.airitibooks.com/Detail/Detail?PublicationID=P20200402487", "https://www.airitibooks.com/Detail/Detail?PublicationID=P20200402487")</f>
        <v>https://www.airitibooks.com/Detail/Detail?PublicationID=P20200402487</v>
      </c>
    </row>
    <row r="283" spans="1:5" x14ac:dyDescent="0.3">
      <c r="A283" s="16">
        <v>282</v>
      </c>
      <c r="B283" s="38" t="s">
        <v>2814</v>
      </c>
      <c r="C283" s="39" t="s">
        <v>126</v>
      </c>
      <c r="D283" s="38" t="s">
        <v>3806</v>
      </c>
      <c r="E283" s="44" t="str">
        <f>HYPERLINK("https://www.airitibooks.com/Detail/Detail?PublicationID=P20200402488", "https://www.airitibooks.com/Detail/Detail?PublicationID=P20200402488")</f>
        <v>https://www.airitibooks.com/Detail/Detail?PublicationID=P20200402488</v>
      </c>
    </row>
    <row r="284" spans="1:5" x14ac:dyDescent="0.3">
      <c r="A284" s="16">
        <v>283</v>
      </c>
      <c r="B284" s="38" t="s">
        <v>2815</v>
      </c>
      <c r="C284" s="39" t="s">
        <v>126</v>
      </c>
      <c r="D284" s="38" t="s">
        <v>3807</v>
      </c>
      <c r="E284" s="44" t="str">
        <f>HYPERLINK("https://www.airitibooks.com/Detail/Detail?PublicationID=P20200402489", "https://www.airitibooks.com/Detail/Detail?PublicationID=P20200402489")</f>
        <v>https://www.airitibooks.com/Detail/Detail?PublicationID=P20200402489</v>
      </c>
    </row>
    <row r="285" spans="1:5" x14ac:dyDescent="0.3">
      <c r="A285" s="16">
        <v>284</v>
      </c>
      <c r="B285" s="38" t="s">
        <v>2816</v>
      </c>
      <c r="C285" s="39" t="s">
        <v>126</v>
      </c>
      <c r="D285" s="38" t="s">
        <v>3808</v>
      </c>
      <c r="E285" s="44" t="str">
        <f>HYPERLINK("https://www.airitibooks.com/Detail/Detail?PublicationID=P20200402490", "https://www.airitibooks.com/Detail/Detail?PublicationID=P20200402490")</f>
        <v>https://www.airitibooks.com/Detail/Detail?PublicationID=P20200402490</v>
      </c>
    </row>
    <row r="286" spans="1:5" x14ac:dyDescent="0.3">
      <c r="A286" s="16">
        <v>285</v>
      </c>
      <c r="B286" s="38" t="s">
        <v>2817</v>
      </c>
      <c r="C286" s="39" t="s">
        <v>126</v>
      </c>
      <c r="D286" s="38" t="s">
        <v>3809</v>
      </c>
      <c r="E286" s="44" t="str">
        <f>HYPERLINK("https://www.airitibooks.com/Detail/Detail?PublicationID=P20200402491", "https://www.airitibooks.com/Detail/Detail?PublicationID=P20200402491")</f>
        <v>https://www.airitibooks.com/Detail/Detail?PublicationID=P20200402491</v>
      </c>
    </row>
    <row r="287" spans="1:5" x14ac:dyDescent="0.3">
      <c r="A287" s="16">
        <v>286</v>
      </c>
      <c r="B287" s="38" t="s">
        <v>2818</v>
      </c>
      <c r="C287" s="39" t="s">
        <v>126</v>
      </c>
      <c r="D287" s="38" t="s">
        <v>3810</v>
      </c>
      <c r="E287" s="44" t="str">
        <f>HYPERLINK("https://www.airitibooks.com/Detail/Detail?PublicationID=P20200402492", "https://www.airitibooks.com/Detail/Detail?PublicationID=P20200402492")</f>
        <v>https://www.airitibooks.com/Detail/Detail?PublicationID=P20200402492</v>
      </c>
    </row>
    <row r="288" spans="1:5" x14ac:dyDescent="0.3">
      <c r="A288" s="16">
        <v>287</v>
      </c>
      <c r="B288" s="38" t="s">
        <v>2819</v>
      </c>
      <c r="C288" s="39" t="s">
        <v>126</v>
      </c>
      <c r="D288" s="38" t="s">
        <v>3811</v>
      </c>
      <c r="E288" s="44" t="str">
        <f>HYPERLINK("https://www.airitibooks.com/Detail/Detail?PublicationID=P20200402493", "https://www.airitibooks.com/Detail/Detail?PublicationID=P20200402493")</f>
        <v>https://www.airitibooks.com/Detail/Detail?PublicationID=P20200402493</v>
      </c>
    </row>
    <row r="289" spans="1:5" x14ac:dyDescent="0.3">
      <c r="A289" s="16">
        <v>288</v>
      </c>
      <c r="B289" s="38" t="s">
        <v>2820</v>
      </c>
      <c r="C289" s="39" t="s">
        <v>126</v>
      </c>
      <c r="D289" s="38" t="s">
        <v>3812</v>
      </c>
      <c r="E289" s="44" t="str">
        <f>HYPERLINK("https://www.airitibooks.com/Detail/Detail?PublicationID=P20200402494", "https://www.airitibooks.com/Detail/Detail?PublicationID=P20200402494")</f>
        <v>https://www.airitibooks.com/Detail/Detail?PublicationID=P20200402494</v>
      </c>
    </row>
    <row r="290" spans="1:5" x14ac:dyDescent="0.3">
      <c r="A290" s="16">
        <v>289</v>
      </c>
      <c r="B290" s="38" t="s">
        <v>2821</v>
      </c>
      <c r="C290" s="39" t="s">
        <v>125</v>
      </c>
      <c r="D290" s="38" t="s">
        <v>3813</v>
      </c>
      <c r="E290" s="44" t="str">
        <f>HYPERLINK("https://www.airitibooks.com/Detail/Detail?PublicationID=P20200402495", "https://www.airitibooks.com/Detail/Detail?PublicationID=P20200402495")</f>
        <v>https://www.airitibooks.com/Detail/Detail?PublicationID=P20200402495</v>
      </c>
    </row>
    <row r="291" spans="1:5" x14ac:dyDescent="0.3">
      <c r="A291" s="16">
        <v>290</v>
      </c>
      <c r="B291" s="38" t="s">
        <v>2822</v>
      </c>
      <c r="C291" s="39" t="s">
        <v>125</v>
      </c>
      <c r="D291" s="38" t="s">
        <v>3814</v>
      </c>
      <c r="E291" s="44" t="str">
        <f>HYPERLINK("https://www.airitibooks.com/Detail/Detail?PublicationID=P20200402582", "https://www.airitibooks.com/Detail/Detail?PublicationID=P20200402582")</f>
        <v>https://www.airitibooks.com/Detail/Detail?PublicationID=P20200402582</v>
      </c>
    </row>
    <row r="292" spans="1:5" x14ac:dyDescent="0.3">
      <c r="A292" s="16">
        <v>291</v>
      </c>
      <c r="B292" s="38" t="s">
        <v>2823</v>
      </c>
      <c r="C292" s="39" t="s">
        <v>125</v>
      </c>
      <c r="D292" s="38" t="s">
        <v>3815</v>
      </c>
      <c r="E292" s="44" t="str">
        <f>HYPERLINK("https://www.airitibooks.com/Detail/Detail?PublicationID=P20200402588", "https://www.airitibooks.com/Detail/Detail?PublicationID=P20200402588")</f>
        <v>https://www.airitibooks.com/Detail/Detail?PublicationID=P20200402588</v>
      </c>
    </row>
    <row r="293" spans="1:5" x14ac:dyDescent="0.3">
      <c r="A293" s="16">
        <v>292</v>
      </c>
      <c r="B293" s="38" t="s">
        <v>2824</v>
      </c>
      <c r="C293" s="39" t="s">
        <v>125</v>
      </c>
      <c r="D293" s="38" t="s">
        <v>3816</v>
      </c>
      <c r="E293" s="44" t="str">
        <f>HYPERLINK("https://www.airitibooks.com/Detail/Detail?PublicationID=P20200402589", "https://www.airitibooks.com/Detail/Detail?PublicationID=P20200402589")</f>
        <v>https://www.airitibooks.com/Detail/Detail?PublicationID=P20200402589</v>
      </c>
    </row>
    <row r="294" spans="1:5" x14ac:dyDescent="0.3">
      <c r="A294" s="16">
        <v>293</v>
      </c>
      <c r="B294" s="38" t="s">
        <v>2825</v>
      </c>
      <c r="C294" s="39" t="s">
        <v>125</v>
      </c>
      <c r="D294" s="38" t="s">
        <v>3817</v>
      </c>
      <c r="E294" s="44" t="str">
        <f>HYPERLINK("https://www.airitibooks.com/Detail/Detail?PublicationID=P20200402590", "https://www.airitibooks.com/Detail/Detail?PublicationID=P20200402590")</f>
        <v>https://www.airitibooks.com/Detail/Detail?PublicationID=P20200402590</v>
      </c>
    </row>
    <row r="295" spans="1:5" x14ac:dyDescent="0.3">
      <c r="A295" s="16">
        <v>294</v>
      </c>
      <c r="B295" s="38" t="s">
        <v>2826</v>
      </c>
      <c r="C295" s="39" t="s">
        <v>125</v>
      </c>
      <c r="D295" s="38" t="s">
        <v>3818</v>
      </c>
      <c r="E295" s="44" t="str">
        <f>HYPERLINK("https://www.airitibooks.com/Detail/Detail?PublicationID=P20200402594", "https://www.airitibooks.com/Detail/Detail?PublicationID=P20200402594")</f>
        <v>https://www.airitibooks.com/Detail/Detail?PublicationID=P20200402594</v>
      </c>
    </row>
    <row r="296" spans="1:5" x14ac:dyDescent="0.3">
      <c r="A296" s="16">
        <v>295</v>
      </c>
      <c r="B296" s="38" t="s">
        <v>2827</v>
      </c>
      <c r="C296" s="39" t="s">
        <v>126</v>
      </c>
      <c r="D296" s="38" t="s">
        <v>3819</v>
      </c>
      <c r="E296" s="44" t="str">
        <f>HYPERLINK("https://www.airitibooks.com/Detail/Detail?PublicationID=P20200413013", "https://www.airitibooks.com/Detail/Detail?PublicationID=P20200413013")</f>
        <v>https://www.airitibooks.com/Detail/Detail?PublicationID=P20200413013</v>
      </c>
    </row>
    <row r="297" spans="1:5" x14ac:dyDescent="0.3">
      <c r="A297" s="16">
        <v>296</v>
      </c>
      <c r="B297" s="38" t="s">
        <v>2828</v>
      </c>
      <c r="C297" s="39" t="s">
        <v>126</v>
      </c>
      <c r="D297" s="38" t="s">
        <v>3820</v>
      </c>
      <c r="E297" s="44" t="str">
        <f>HYPERLINK("https://www.airitibooks.com/Detail/Detail?PublicationID=P20200413016", "https://www.airitibooks.com/Detail/Detail?PublicationID=P20200413016")</f>
        <v>https://www.airitibooks.com/Detail/Detail?PublicationID=P20200413016</v>
      </c>
    </row>
    <row r="298" spans="1:5" x14ac:dyDescent="0.3">
      <c r="A298" s="16">
        <v>297</v>
      </c>
      <c r="B298" s="38" t="s">
        <v>2829</v>
      </c>
      <c r="C298" s="39" t="s">
        <v>126</v>
      </c>
      <c r="D298" s="38" t="s">
        <v>3821</v>
      </c>
      <c r="E298" s="44" t="str">
        <f>HYPERLINK("https://www.airitibooks.com/Detail/Detail?PublicationID=P20200413017", "https://www.airitibooks.com/Detail/Detail?PublicationID=P20200413017")</f>
        <v>https://www.airitibooks.com/Detail/Detail?PublicationID=P20200413017</v>
      </c>
    </row>
    <row r="299" spans="1:5" x14ac:dyDescent="0.3">
      <c r="A299" s="16">
        <v>298</v>
      </c>
      <c r="B299" s="38" t="s">
        <v>2830</v>
      </c>
      <c r="C299" s="39" t="s">
        <v>126</v>
      </c>
      <c r="D299" s="38" t="s">
        <v>3822</v>
      </c>
      <c r="E299" s="44" t="str">
        <f>HYPERLINK("https://www.airitibooks.com/Detail/Detail?PublicationID=P20200413018", "https://www.airitibooks.com/Detail/Detail?PublicationID=P20200413018")</f>
        <v>https://www.airitibooks.com/Detail/Detail?PublicationID=P20200413018</v>
      </c>
    </row>
    <row r="300" spans="1:5" x14ac:dyDescent="0.3">
      <c r="A300" s="16">
        <v>299</v>
      </c>
      <c r="B300" s="38" t="s">
        <v>2831</v>
      </c>
      <c r="C300" s="39" t="s">
        <v>126</v>
      </c>
      <c r="D300" s="38" t="s">
        <v>3823</v>
      </c>
      <c r="E300" s="44" t="str">
        <f>HYPERLINK("https://www.airitibooks.com/Detail/Detail?PublicationID=P20200413019", "https://www.airitibooks.com/Detail/Detail?PublicationID=P20200413019")</f>
        <v>https://www.airitibooks.com/Detail/Detail?PublicationID=P20200413019</v>
      </c>
    </row>
    <row r="301" spans="1:5" x14ac:dyDescent="0.3">
      <c r="A301" s="16">
        <v>300</v>
      </c>
      <c r="B301" s="38" t="s">
        <v>2832</v>
      </c>
      <c r="C301" s="39" t="s">
        <v>125</v>
      </c>
      <c r="D301" s="38" t="s">
        <v>3824</v>
      </c>
      <c r="E301" s="44" t="str">
        <f>HYPERLINK("https://www.airitibooks.com/Detail/Detail?PublicationID=P20200413031", "https://www.airitibooks.com/Detail/Detail?PublicationID=P20200413031")</f>
        <v>https://www.airitibooks.com/Detail/Detail?PublicationID=P20200413031</v>
      </c>
    </row>
    <row r="302" spans="1:5" x14ac:dyDescent="0.3">
      <c r="A302" s="16">
        <v>301</v>
      </c>
      <c r="B302" s="38" t="s">
        <v>2833</v>
      </c>
      <c r="C302" s="39" t="s">
        <v>125</v>
      </c>
      <c r="D302" s="38" t="s">
        <v>3825</v>
      </c>
      <c r="E302" s="44" t="str">
        <f>HYPERLINK("https://www.airitibooks.com/Detail/Detail?PublicationID=P20200413038", "https://www.airitibooks.com/Detail/Detail?PublicationID=P20200413038")</f>
        <v>https://www.airitibooks.com/Detail/Detail?PublicationID=P20200413038</v>
      </c>
    </row>
    <row r="303" spans="1:5" x14ac:dyDescent="0.3">
      <c r="A303" s="16">
        <v>302</v>
      </c>
      <c r="B303" s="38" t="s">
        <v>2834</v>
      </c>
      <c r="C303" s="39" t="s">
        <v>126</v>
      </c>
      <c r="D303" s="38" t="s">
        <v>3826</v>
      </c>
      <c r="E303" s="44" t="str">
        <f>HYPERLINK("https://www.airitibooks.com/Detail/Detail?PublicationID=P20200413161", "https://www.airitibooks.com/Detail/Detail?PublicationID=P20200413161")</f>
        <v>https://www.airitibooks.com/Detail/Detail?PublicationID=P20200413161</v>
      </c>
    </row>
    <row r="304" spans="1:5" x14ac:dyDescent="0.3">
      <c r="A304" s="16">
        <v>303</v>
      </c>
      <c r="B304" s="38" t="s">
        <v>2835</v>
      </c>
      <c r="C304" s="39" t="s">
        <v>126</v>
      </c>
      <c r="D304" s="38" t="s">
        <v>3827</v>
      </c>
      <c r="E304" s="44" t="str">
        <f>HYPERLINK("https://www.airitibooks.com/Detail/Detail?PublicationID=P20200413162", "https://www.airitibooks.com/Detail/Detail?PublicationID=P20200413162")</f>
        <v>https://www.airitibooks.com/Detail/Detail?PublicationID=P20200413162</v>
      </c>
    </row>
    <row r="305" spans="1:5" x14ac:dyDescent="0.3">
      <c r="A305" s="16">
        <v>304</v>
      </c>
      <c r="B305" s="38" t="s">
        <v>2836</v>
      </c>
      <c r="C305" s="39" t="s">
        <v>126</v>
      </c>
      <c r="D305" s="38" t="s">
        <v>3828</v>
      </c>
      <c r="E305" s="44" t="str">
        <f>HYPERLINK("https://www.airitibooks.com/Detail/Detail?PublicationID=P20200413164", "https://www.airitibooks.com/Detail/Detail?PublicationID=P20200413164")</f>
        <v>https://www.airitibooks.com/Detail/Detail?PublicationID=P20200413164</v>
      </c>
    </row>
    <row r="306" spans="1:5" x14ac:dyDescent="0.3">
      <c r="A306" s="16">
        <v>305</v>
      </c>
      <c r="B306" s="38" t="s">
        <v>2837</v>
      </c>
      <c r="C306" s="39" t="s">
        <v>126</v>
      </c>
      <c r="D306" s="38" t="s">
        <v>3829</v>
      </c>
      <c r="E306" s="44" t="str">
        <f>HYPERLINK("https://www.airitibooks.com/Detail/Detail?PublicationID=P20200417064", "https://www.airitibooks.com/Detail/Detail?PublicationID=P20200417064")</f>
        <v>https://www.airitibooks.com/Detail/Detail?PublicationID=P20200417064</v>
      </c>
    </row>
    <row r="307" spans="1:5" x14ac:dyDescent="0.3">
      <c r="A307" s="16">
        <v>306</v>
      </c>
      <c r="B307" s="38" t="s">
        <v>2838</v>
      </c>
      <c r="C307" s="39" t="s">
        <v>126</v>
      </c>
      <c r="D307" s="38" t="s">
        <v>3830</v>
      </c>
      <c r="E307" s="44" t="str">
        <f>HYPERLINK("https://www.airitibooks.com/Detail/Detail?PublicationID=P20200417100", "https://www.airitibooks.com/Detail/Detail?PublicationID=P20200417100")</f>
        <v>https://www.airitibooks.com/Detail/Detail?PublicationID=P20200417100</v>
      </c>
    </row>
    <row r="308" spans="1:5" x14ac:dyDescent="0.3">
      <c r="A308" s="16">
        <v>307</v>
      </c>
      <c r="B308" s="38" t="s">
        <v>2839</v>
      </c>
      <c r="C308" s="39" t="s">
        <v>126</v>
      </c>
      <c r="D308" s="38" t="s">
        <v>3831</v>
      </c>
      <c r="E308" s="44" t="str">
        <f>HYPERLINK("https://www.airitibooks.com/Detail/Detail?PublicationID=P20200417151", "https://www.airitibooks.com/Detail/Detail?PublicationID=P20200417151")</f>
        <v>https://www.airitibooks.com/Detail/Detail?PublicationID=P20200417151</v>
      </c>
    </row>
    <row r="309" spans="1:5" x14ac:dyDescent="0.3">
      <c r="A309" s="16">
        <v>308</v>
      </c>
      <c r="B309" s="38" t="s">
        <v>2840</v>
      </c>
      <c r="C309" s="39" t="s">
        <v>126</v>
      </c>
      <c r="D309" s="38" t="s">
        <v>3832</v>
      </c>
      <c r="E309" s="44" t="str">
        <f>HYPERLINK("https://www.airitibooks.com/Detail/Detail?PublicationID=P20200424198", "https://www.airitibooks.com/Detail/Detail?PublicationID=P20200424198")</f>
        <v>https://www.airitibooks.com/Detail/Detail?PublicationID=P20200424198</v>
      </c>
    </row>
    <row r="310" spans="1:5" x14ac:dyDescent="0.3">
      <c r="A310" s="16">
        <v>309</v>
      </c>
      <c r="B310" s="38" t="s">
        <v>2841</v>
      </c>
      <c r="C310" s="39" t="s">
        <v>126</v>
      </c>
      <c r="D310" s="38" t="s">
        <v>3833</v>
      </c>
      <c r="E310" s="44" t="str">
        <f>HYPERLINK("https://www.airitibooks.com/Detail/Detail?PublicationID=P20200424207", "https://www.airitibooks.com/Detail/Detail?PublicationID=P20200424207")</f>
        <v>https://www.airitibooks.com/Detail/Detail?PublicationID=P20200424207</v>
      </c>
    </row>
    <row r="311" spans="1:5" x14ac:dyDescent="0.3">
      <c r="A311" s="16">
        <v>310</v>
      </c>
      <c r="B311" s="38" t="s">
        <v>2842</v>
      </c>
      <c r="C311" s="39" t="s">
        <v>125</v>
      </c>
      <c r="D311" s="38" t="s">
        <v>3834</v>
      </c>
      <c r="E311" s="44" t="str">
        <f>HYPERLINK("https://www.airitibooks.com/Detail/Detail?PublicationID=P20200430018", "https://www.airitibooks.com/Detail/Detail?PublicationID=P20200430018")</f>
        <v>https://www.airitibooks.com/Detail/Detail?PublicationID=P20200430018</v>
      </c>
    </row>
    <row r="312" spans="1:5" x14ac:dyDescent="0.3">
      <c r="A312" s="16">
        <v>311</v>
      </c>
      <c r="B312" s="38" t="s">
        <v>2843</v>
      </c>
      <c r="C312" s="39" t="s">
        <v>125</v>
      </c>
      <c r="D312" s="38" t="s">
        <v>3835</v>
      </c>
      <c r="E312" s="44" t="str">
        <f>HYPERLINK("https://www.airitibooks.com/Detail/Detail?PublicationID=P20200430019", "https://www.airitibooks.com/Detail/Detail?PublicationID=P20200430019")</f>
        <v>https://www.airitibooks.com/Detail/Detail?PublicationID=P20200430019</v>
      </c>
    </row>
    <row r="313" spans="1:5" x14ac:dyDescent="0.3">
      <c r="A313" s="16">
        <v>312</v>
      </c>
      <c r="B313" s="38" t="s">
        <v>2844</v>
      </c>
      <c r="C313" s="39" t="s">
        <v>4582</v>
      </c>
      <c r="D313" s="38" t="s">
        <v>3836</v>
      </c>
      <c r="E313" s="44" t="str">
        <f>HYPERLINK("https://www.airitibooks.com/Detail/Detail?PublicationID=P20200430021", "https://www.airitibooks.com/Detail/Detail?PublicationID=P20200430021")</f>
        <v>https://www.airitibooks.com/Detail/Detail?PublicationID=P20200430021</v>
      </c>
    </row>
    <row r="314" spans="1:5" x14ac:dyDescent="0.3">
      <c r="A314" s="16">
        <v>313</v>
      </c>
      <c r="B314" s="38" t="s">
        <v>2845</v>
      </c>
      <c r="C314" s="39" t="s">
        <v>125</v>
      </c>
      <c r="D314" s="38" t="s">
        <v>3837</v>
      </c>
      <c r="E314" s="44" t="str">
        <f>HYPERLINK("https://www.airitibooks.com/Detail/Detail?PublicationID=P20200430034", "https://www.airitibooks.com/Detail/Detail?PublicationID=P20200430034")</f>
        <v>https://www.airitibooks.com/Detail/Detail?PublicationID=P20200430034</v>
      </c>
    </row>
    <row r="315" spans="1:5" x14ac:dyDescent="0.3">
      <c r="A315" s="16">
        <v>314</v>
      </c>
      <c r="B315" s="38" t="s">
        <v>2846</v>
      </c>
      <c r="C315" s="39" t="s">
        <v>125</v>
      </c>
      <c r="D315" s="38" t="s">
        <v>3838</v>
      </c>
      <c r="E315" s="44" t="str">
        <f>HYPERLINK("https://www.airitibooks.com/Detail/Detail?PublicationID=P20200430037", "https://www.airitibooks.com/Detail/Detail?PublicationID=P20200430037")</f>
        <v>https://www.airitibooks.com/Detail/Detail?PublicationID=P20200430037</v>
      </c>
    </row>
    <row r="316" spans="1:5" x14ac:dyDescent="0.3">
      <c r="A316" s="16">
        <v>315</v>
      </c>
      <c r="B316" s="38" t="s">
        <v>2847</v>
      </c>
      <c r="C316" s="39" t="s">
        <v>125</v>
      </c>
      <c r="D316" s="38" t="s">
        <v>3839</v>
      </c>
      <c r="E316" s="44" t="str">
        <f>HYPERLINK("https://www.airitibooks.com/Detail/Detail?PublicationID=P20200430041", "https://www.airitibooks.com/Detail/Detail?PublicationID=P20200430041")</f>
        <v>https://www.airitibooks.com/Detail/Detail?PublicationID=P20200430041</v>
      </c>
    </row>
    <row r="317" spans="1:5" x14ac:dyDescent="0.3">
      <c r="A317" s="16">
        <v>316</v>
      </c>
      <c r="B317" s="38" t="s">
        <v>2848</v>
      </c>
      <c r="C317" s="39" t="s">
        <v>125</v>
      </c>
      <c r="D317" s="38" t="s">
        <v>3840</v>
      </c>
      <c r="E317" s="44" t="str">
        <f>HYPERLINK("https://www.airitibooks.com/Detail/Detail?PublicationID=P20200430042", "https://www.airitibooks.com/Detail/Detail?PublicationID=P20200430042")</f>
        <v>https://www.airitibooks.com/Detail/Detail?PublicationID=P20200430042</v>
      </c>
    </row>
    <row r="318" spans="1:5" x14ac:dyDescent="0.3">
      <c r="A318" s="16">
        <v>317</v>
      </c>
      <c r="B318" s="38" t="s">
        <v>2849</v>
      </c>
      <c r="C318" s="39" t="s">
        <v>125</v>
      </c>
      <c r="D318" s="38" t="s">
        <v>3841</v>
      </c>
      <c r="E318" s="44" t="str">
        <f>HYPERLINK("https://www.airitibooks.com/Detail/Detail?PublicationID=P20200430043", "https://www.airitibooks.com/Detail/Detail?PublicationID=P20200430043")</f>
        <v>https://www.airitibooks.com/Detail/Detail?PublicationID=P20200430043</v>
      </c>
    </row>
    <row r="319" spans="1:5" x14ac:dyDescent="0.3">
      <c r="A319" s="16">
        <v>318</v>
      </c>
      <c r="B319" s="38" t="s">
        <v>2850</v>
      </c>
      <c r="C319" s="39" t="s">
        <v>125</v>
      </c>
      <c r="D319" s="38" t="s">
        <v>3842</v>
      </c>
      <c r="E319" s="44" t="str">
        <f>HYPERLINK("https://www.airitibooks.com/Detail/Detail?PublicationID=P20200430050", "https://www.airitibooks.com/Detail/Detail?PublicationID=P20200430050")</f>
        <v>https://www.airitibooks.com/Detail/Detail?PublicationID=P20200430050</v>
      </c>
    </row>
    <row r="320" spans="1:5" x14ac:dyDescent="0.3">
      <c r="A320" s="16">
        <v>319</v>
      </c>
      <c r="B320" s="38" t="s">
        <v>2851</v>
      </c>
      <c r="C320" s="39" t="s">
        <v>125</v>
      </c>
      <c r="D320" s="38" t="s">
        <v>3843</v>
      </c>
      <c r="E320" s="44" t="str">
        <f>HYPERLINK("https://www.airitibooks.com/Detail/Detail?PublicationID=P20200430051", "https://www.airitibooks.com/Detail/Detail?PublicationID=P20200430051")</f>
        <v>https://www.airitibooks.com/Detail/Detail?PublicationID=P20200430051</v>
      </c>
    </row>
    <row r="321" spans="1:5" x14ac:dyDescent="0.3">
      <c r="A321" s="16">
        <v>320</v>
      </c>
      <c r="B321" s="38" t="s">
        <v>2852</v>
      </c>
      <c r="C321" s="39" t="s">
        <v>125</v>
      </c>
      <c r="D321" s="38" t="s">
        <v>3844</v>
      </c>
      <c r="E321" s="44" t="str">
        <f>HYPERLINK("https://www.airitibooks.com/Detail/Detail?PublicationID=P20200430052", "https://www.airitibooks.com/Detail/Detail?PublicationID=P20200430052")</f>
        <v>https://www.airitibooks.com/Detail/Detail?PublicationID=P20200430052</v>
      </c>
    </row>
    <row r="322" spans="1:5" x14ac:dyDescent="0.3">
      <c r="A322" s="16">
        <v>321</v>
      </c>
      <c r="B322" s="38" t="s">
        <v>2853</v>
      </c>
      <c r="C322" s="39" t="s">
        <v>125</v>
      </c>
      <c r="D322" s="38" t="s">
        <v>3845</v>
      </c>
      <c r="E322" s="44" t="str">
        <f>HYPERLINK("https://www.airitibooks.com/Detail/Detail?PublicationID=P20200430226", "https://www.airitibooks.com/Detail/Detail?PublicationID=P20200430226")</f>
        <v>https://www.airitibooks.com/Detail/Detail?PublicationID=P20200430226</v>
      </c>
    </row>
    <row r="323" spans="1:5" x14ac:dyDescent="0.3">
      <c r="A323" s="16">
        <v>322</v>
      </c>
      <c r="B323" s="38" t="s">
        <v>2854</v>
      </c>
      <c r="C323" s="39" t="s">
        <v>126</v>
      </c>
      <c r="D323" s="38" t="s">
        <v>3846</v>
      </c>
      <c r="E323" s="44" t="str">
        <f>HYPERLINK("https://www.airitibooks.com/Detail/Detail?PublicationID=P20200430236", "https://www.airitibooks.com/Detail/Detail?PublicationID=P20200430236")</f>
        <v>https://www.airitibooks.com/Detail/Detail?PublicationID=P20200430236</v>
      </c>
    </row>
    <row r="324" spans="1:5" x14ac:dyDescent="0.3">
      <c r="A324" s="16">
        <v>323</v>
      </c>
      <c r="B324" s="38" t="s">
        <v>2855</v>
      </c>
      <c r="C324" s="39" t="s">
        <v>4582</v>
      </c>
      <c r="D324" s="38" t="s">
        <v>3847</v>
      </c>
      <c r="E324" s="44" t="str">
        <f>HYPERLINK("https://www.airitibooks.com/Detail/Detail?PublicationID=P20200507047", "https://www.airitibooks.com/Detail/Detail?PublicationID=P20200507047")</f>
        <v>https://www.airitibooks.com/Detail/Detail?PublicationID=P20200507047</v>
      </c>
    </row>
    <row r="325" spans="1:5" x14ac:dyDescent="0.3">
      <c r="A325" s="16">
        <v>324</v>
      </c>
      <c r="B325" s="38" t="s">
        <v>2856</v>
      </c>
      <c r="C325" s="39" t="s">
        <v>126</v>
      </c>
      <c r="D325" s="38" t="s">
        <v>3848</v>
      </c>
      <c r="E325" s="44" t="str">
        <f>HYPERLINK("https://www.airitibooks.com/Detail/Detail?PublicationID=P20200507123", "https://www.airitibooks.com/Detail/Detail?PublicationID=P20200507123")</f>
        <v>https://www.airitibooks.com/Detail/Detail?PublicationID=P20200507123</v>
      </c>
    </row>
    <row r="326" spans="1:5" x14ac:dyDescent="0.3">
      <c r="A326" s="16">
        <v>325</v>
      </c>
      <c r="B326" s="38" t="s">
        <v>2857</v>
      </c>
      <c r="C326" s="39" t="s">
        <v>126</v>
      </c>
      <c r="D326" s="38" t="s">
        <v>3849</v>
      </c>
      <c r="E326" s="44" t="str">
        <f>HYPERLINK("https://www.airitibooks.com/Detail/Detail?PublicationID=P20200507124", "https://www.airitibooks.com/Detail/Detail?PublicationID=P20200507124")</f>
        <v>https://www.airitibooks.com/Detail/Detail?PublicationID=P20200507124</v>
      </c>
    </row>
    <row r="327" spans="1:5" x14ac:dyDescent="0.3">
      <c r="A327" s="16">
        <v>326</v>
      </c>
      <c r="B327" s="38" t="s">
        <v>2858</v>
      </c>
      <c r="C327" s="39" t="s">
        <v>126</v>
      </c>
      <c r="D327" s="38" t="s">
        <v>3850</v>
      </c>
      <c r="E327" s="44" t="str">
        <f>HYPERLINK("https://www.airitibooks.com/Detail/Detail?PublicationID=P20200507144", "https://www.airitibooks.com/Detail/Detail?PublicationID=P20200507144")</f>
        <v>https://www.airitibooks.com/Detail/Detail?PublicationID=P20200507144</v>
      </c>
    </row>
    <row r="328" spans="1:5" x14ac:dyDescent="0.3">
      <c r="A328" s="16">
        <v>327</v>
      </c>
      <c r="B328" s="38" t="s">
        <v>2859</v>
      </c>
      <c r="C328" s="39" t="s">
        <v>126</v>
      </c>
      <c r="D328" s="38" t="s">
        <v>3851</v>
      </c>
      <c r="E328" s="44" t="str">
        <f>HYPERLINK("https://www.airitibooks.com/Detail/Detail?PublicationID=P20200507395", "https://www.airitibooks.com/Detail/Detail?PublicationID=P20200507395")</f>
        <v>https://www.airitibooks.com/Detail/Detail?PublicationID=P20200507395</v>
      </c>
    </row>
    <row r="329" spans="1:5" x14ac:dyDescent="0.3">
      <c r="A329" s="16">
        <v>328</v>
      </c>
      <c r="B329" s="38" t="s">
        <v>2860</v>
      </c>
      <c r="C329" s="39" t="s">
        <v>125</v>
      </c>
      <c r="D329" s="38" t="s">
        <v>3852</v>
      </c>
      <c r="E329" s="44" t="str">
        <f>HYPERLINK("https://www.airitibooks.com/Detail/Detail?PublicationID=P20200514011", "https://www.airitibooks.com/Detail/Detail?PublicationID=P20200514011")</f>
        <v>https://www.airitibooks.com/Detail/Detail?PublicationID=P20200514011</v>
      </c>
    </row>
    <row r="330" spans="1:5" x14ac:dyDescent="0.3">
      <c r="A330" s="16">
        <v>329</v>
      </c>
      <c r="B330" s="38" t="s">
        <v>2861</v>
      </c>
      <c r="C330" s="39" t="s">
        <v>126</v>
      </c>
      <c r="D330" s="38" t="s">
        <v>3853</v>
      </c>
      <c r="E330" s="44" t="str">
        <f>HYPERLINK("https://www.airitibooks.com/Detail/Detail?PublicationID=P20200514013", "https://www.airitibooks.com/Detail/Detail?PublicationID=P20200514013")</f>
        <v>https://www.airitibooks.com/Detail/Detail?PublicationID=P20200514013</v>
      </c>
    </row>
    <row r="331" spans="1:5" x14ac:dyDescent="0.3">
      <c r="A331" s="16">
        <v>330</v>
      </c>
      <c r="B331" s="38" t="s">
        <v>2862</v>
      </c>
      <c r="C331" s="39" t="s">
        <v>125</v>
      </c>
      <c r="D331" s="38" t="s">
        <v>3854</v>
      </c>
      <c r="E331" s="44" t="str">
        <f>HYPERLINK("https://www.airitibooks.com/Detail/Detail?PublicationID=P20200521242", "https://www.airitibooks.com/Detail/Detail?PublicationID=P20200521242")</f>
        <v>https://www.airitibooks.com/Detail/Detail?PublicationID=P20200521242</v>
      </c>
    </row>
    <row r="332" spans="1:5" x14ac:dyDescent="0.3">
      <c r="A332" s="16">
        <v>331</v>
      </c>
      <c r="B332" s="38" t="s">
        <v>2863</v>
      </c>
      <c r="C332" s="39" t="s">
        <v>4581</v>
      </c>
      <c r="D332" s="38" t="s">
        <v>3855</v>
      </c>
      <c r="E332" s="44" t="str">
        <f>HYPERLINK("https://www.airitibooks.com/Detail/Detail?PublicationID=P20200528129", "https://www.airitibooks.com/Detail/Detail?PublicationID=P20200528129")</f>
        <v>https://www.airitibooks.com/Detail/Detail?PublicationID=P20200528129</v>
      </c>
    </row>
    <row r="333" spans="1:5" x14ac:dyDescent="0.3">
      <c r="A333" s="16">
        <v>332</v>
      </c>
      <c r="B333" s="38" t="s">
        <v>2864</v>
      </c>
      <c r="C333" s="39" t="s">
        <v>126</v>
      </c>
      <c r="D333" s="38" t="s">
        <v>3856</v>
      </c>
      <c r="E333" s="44" t="str">
        <f>HYPERLINK("https://www.airitibooks.com/Detail/Detail?PublicationID=P20200528138", "https://www.airitibooks.com/Detail/Detail?PublicationID=P20200528138")</f>
        <v>https://www.airitibooks.com/Detail/Detail?PublicationID=P20200528138</v>
      </c>
    </row>
    <row r="334" spans="1:5" x14ac:dyDescent="0.3">
      <c r="A334" s="16">
        <v>333</v>
      </c>
      <c r="B334" s="38" t="s">
        <v>2865</v>
      </c>
      <c r="C334" s="39" t="s">
        <v>126</v>
      </c>
      <c r="D334" s="38" t="s">
        <v>3857</v>
      </c>
      <c r="E334" s="44" t="str">
        <f>HYPERLINK("https://www.airitibooks.com/Detail/Detail?PublicationID=P20200605013", "https://www.airitibooks.com/Detail/Detail?PublicationID=P20200605013")</f>
        <v>https://www.airitibooks.com/Detail/Detail?PublicationID=P20200605013</v>
      </c>
    </row>
    <row r="335" spans="1:5" x14ac:dyDescent="0.3">
      <c r="A335" s="16">
        <v>334</v>
      </c>
      <c r="B335" s="38" t="s">
        <v>2866</v>
      </c>
      <c r="C335" s="39" t="s">
        <v>126</v>
      </c>
      <c r="D335" s="38" t="s">
        <v>3858</v>
      </c>
      <c r="E335" s="44" t="str">
        <f>HYPERLINK("https://www.airitibooks.com/Detail/Detail?PublicationID=P20200612046", "https://www.airitibooks.com/Detail/Detail?PublicationID=P20200612046")</f>
        <v>https://www.airitibooks.com/Detail/Detail?PublicationID=P20200612046</v>
      </c>
    </row>
    <row r="336" spans="1:5" x14ac:dyDescent="0.3">
      <c r="A336" s="16">
        <v>335</v>
      </c>
      <c r="B336" s="38" t="s">
        <v>2867</v>
      </c>
      <c r="C336" s="39" t="s">
        <v>126</v>
      </c>
      <c r="D336" s="38" t="s">
        <v>3859</v>
      </c>
      <c r="E336" s="44" t="str">
        <f>HYPERLINK("https://www.airitibooks.com/Detail/Detail?PublicationID=P20200612048", "https://www.airitibooks.com/Detail/Detail?PublicationID=P20200612048")</f>
        <v>https://www.airitibooks.com/Detail/Detail?PublicationID=P20200612048</v>
      </c>
    </row>
    <row r="337" spans="1:5" x14ac:dyDescent="0.3">
      <c r="A337" s="16">
        <v>336</v>
      </c>
      <c r="B337" s="38" t="s">
        <v>2868</v>
      </c>
      <c r="C337" s="39" t="s">
        <v>125</v>
      </c>
      <c r="D337" s="38" t="s">
        <v>3860</v>
      </c>
      <c r="E337" s="44" t="str">
        <f>HYPERLINK("https://www.airitibooks.com/Detail/Detail?PublicationID=P20200612056", "https://www.airitibooks.com/Detail/Detail?PublicationID=P20200612056")</f>
        <v>https://www.airitibooks.com/Detail/Detail?PublicationID=P20200612056</v>
      </c>
    </row>
    <row r="338" spans="1:5" x14ac:dyDescent="0.3">
      <c r="A338" s="16">
        <v>337</v>
      </c>
      <c r="B338" s="38" t="s">
        <v>2869</v>
      </c>
      <c r="C338" s="39" t="s">
        <v>126</v>
      </c>
      <c r="D338" s="38" t="s">
        <v>3861</v>
      </c>
      <c r="E338" s="44" t="str">
        <f>HYPERLINK("https://www.airitibooks.com/Detail/Detail?PublicationID=P20200612060", "https://www.airitibooks.com/Detail/Detail?PublicationID=P20200612060")</f>
        <v>https://www.airitibooks.com/Detail/Detail?PublicationID=P20200612060</v>
      </c>
    </row>
    <row r="339" spans="1:5" x14ac:dyDescent="0.3">
      <c r="A339" s="16">
        <v>338</v>
      </c>
      <c r="B339" s="38" t="s">
        <v>2870</v>
      </c>
      <c r="C339" s="39" t="s">
        <v>126</v>
      </c>
      <c r="D339" s="38" t="s">
        <v>3862</v>
      </c>
      <c r="E339" s="44" t="str">
        <f>HYPERLINK("https://www.airitibooks.com/Detail/Detail?PublicationID=P20200612062", "https://www.airitibooks.com/Detail/Detail?PublicationID=P20200612062")</f>
        <v>https://www.airitibooks.com/Detail/Detail?PublicationID=P20200612062</v>
      </c>
    </row>
    <row r="340" spans="1:5" x14ac:dyDescent="0.3">
      <c r="A340" s="16">
        <v>339</v>
      </c>
      <c r="B340" s="38" t="s">
        <v>2871</v>
      </c>
      <c r="C340" s="39" t="s">
        <v>126</v>
      </c>
      <c r="D340" s="38" t="s">
        <v>3863</v>
      </c>
      <c r="E340" s="44" t="str">
        <f>HYPERLINK("https://www.airitibooks.com/Detail/Detail?PublicationID=P20200612066", "https://www.airitibooks.com/Detail/Detail?PublicationID=P20200612066")</f>
        <v>https://www.airitibooks.com/Detail/Detail?PublicationID=P20200612066</v>
      </c>
    </row>
    <row r="341" spans="1:5" x14ac:dyDescent="0.3">
      <c r="A341" s="16">
        <v>340</v>
      </c>
      <c r="B341" s="38" t="s">
        <v>2872</v>
      </c>
      <c r="C341" s="39" t="s">
        <v>125</v>
      </c>
      <c r="D341" s="38" t="s">
        <v>3864</v>
      </c>
      <c r="E341" s="44" t="str">
        <f>HYPERLINK("https://www.airitibooks.com/Detail/Detail?PublicationID=P20200612074", "https://www.airitibooks.com/Detail/Detail?PublicationID=P20200612074")</f>
        <v>https://www.airitibooks.com/Detail/Detail?PublicationID=P20200612074</v>
      </c>
    </row>
    <row r="342" spans="1:5" x14ac:dyDescent="0.3">
      <c r="A342" s="16">
        <v>341</v>
      </c>
      <c r="B342" s="38" t="s">
        <v>2873</v>
      </c>
      <c r="C342" s="39" t="s">
        <v>126</v>
      </c>
      <c r="D342" s="38" t="s">
        <v>3865</v>
      </c>
      <c r="E342" s="44" t="str">
        <f>HYPERLINK("https://www.airitibooks.com/Detail/Detail?PublicationID=P20200612079", "https://www.airitibooks.com/Detail/Detail?PublicationID=P20200612079")</f>
        <v>https://www.airitibooks.com/Detail/Detail?PublicationID=P20200612079</v>
      </c>
    </row>
    <row r="343" spans="1:5" x14ac:dyDescent="0.3">
      <c r="A343" s="16">
        <v>342</v>
      </c>
      <c r="B343" s="38" t="s">
        <v>2874</v>
      </c>
      <c r="C343" s="39" t="s">
        <v>126</v>
      </c>
      <c r="D343" s="38" t="s">
        <v>3866</v>
      </c>
      <c r="E343" s="44" t="str">
        <f>HYPERLINK("https://www.airitibooks.com/Detail/Detail?PublicationID=P20200612083", "https://www.airitibooks.com/Detail/Detail?PublicationID=P20200612083")</f>
        <v>https://www.airitibooks.com/Detail/Detail?PublicationID=P20200612083</v>
      </c>
    </row>
    <row r="344" spans="1:5" x14ac:dyDescent="0.3">
      <c r="A344" s="16">
        <v>343</v>
      </c>
      <c r="B344" s="38" t="s">
        <v>2875</v>
      </c>
      <c r="C344" s="39" t="s">
        <v>125</v>
      </c>
      <c r="D344" s="38" t="s">
        <v>3867</v>
      </c>
      <c r="E344" s="44" t="str">
        <f>HYPERLINK("https://www.airitibooks.com/Detail/Detail?PublicationID=P20200612279", "https://www.airitibooks.com/Detail/Detail?PublicationID=P20200612279")</f>
        <v>https://www.airitibooks.com/Detail/Detail?PublicationID=P20200612279</v>
      </c>
    </row>
    <row r="345" spans="1:5" x14ac:dyDescent="0.3">
      <c r="A345" s="16">
        <v>344</v>
      </c>
      <c r="B345" s="38" t="s">
        <v>2876</v>
      </c>
      <c r="C345" s="39" t="s">
        <v>125</v>
      </c>
      <c r="D345" s="38" t="s">
        <v>3868</v>
      </c>
      <c r="E345" s="44" t="str">
        <f>HYPERLINK("https://www.airitibooks.com/Detail/Detail?PublicationID=P20200612295", "https://www.airitibooks.com/Detail/Detail?PublicationID=P20200612295")</f>
        <v>https://www.airitibooks.com/Detail/Detail?PublicationID=P20200612295</v>
      </c>
    </row>
    <row r="346" spans="1:5" x14ac:dyDescent="0.3">
      <c r="A346" s="16">
        <v>345</v>
      </c>
      <c r="B346" s="38" t="s">
        <v>2877</v>
      </c>
      <c r="C346" s="39" t="s">
        <v>125</v>
      </c>
      <c r="D346" s="38" t="s">
        <v>3869</v>
      </c>
      <c r="E346" s="44" t="str">
        <f>HYPERLINK("https://www.airitibooks.com/Detail/Detail?PublicationID=P20200612343", "https://www.airitibooks.com/Detail/Detail?PublicationID=P20200612343")</f>
        <v>https://www.airitibooks.com/Detail/Detail?PublicationID=P20200612343</v>
      </c>
    </row>
    <row r="347" spans="1:5" x14ac:dyDescent="0.3">
      <c r="A347" s="16">
        <v>346</v>
      </c>
      <c r="B347" s="38" t="s">
        <v>2878</v>
      </c>
      <c r="C347" s="39" t="s">
        <v>126</v>
      </c>
      <c r="D347" s="38" t="s">
        <v>3870</v>
      </c>
      <c r="E347" s="44" t="str">
        <f>HYPERLINK("https://www.airitibooks.com/Detail/Detail?PublicationID=P20200703013", "https://www.airitibooks.com/Detail/Detail?PublicationID=P20200703013")</f>
        <v>https://www.airitibooks.com/Detail/Detail?PublicationID=P20200703013</v>
      </c>
    </row>
    <row r="348" spans="1:5" x14ac:dyDescent="0.3">
      <c r="A348" s="16">
        <v>347</v>
      </c>
      <c r="B348" s="38" t="s">
        <v>2879</v>
      </c>
      <c r="C348" s="39" t="s">
        <v>125</v>
      </c>
      <c r="D348" s="38" t="s">
        <v>3871</v>
      </c>
      <c r="E348" s="44" t="str">
        <f>HYPERLINK("https://www.airitibooks.com/Detail/Detail?PublicationID=P20200703025", "https://www.airitibooks.com/Detail/Detail?PublicationID=P20200703025")</f>
        <v>https://www.airitibooks.com/Detail/Detail?PublicationID=P20200703025</v>
      </c>
    </row>
    <row r="349" spans="1:5" x14ac:dyDescent="0.3">
      <c r="A349" s="16">
        <v>348</v>
      </c>
      <c r="B349" s="38" t="s">
        <v>2880</v>
      </c>
      <c r="C349" s="39" t="s">
        <v>126</v>
      </c>
      <c r="D349" s="38" t="s">
        <v>3872</v>
      </c>
      <c r="E349" s="44" t="str">
        <f>HYPERLINK("https://www.airitibooks.com/Detail/Detail?PublicationID=P20200703078", "https://www.airitibooks.com/Detail/Detail?PublicationID=P20200703078")</f>
        <v>https://www.airitibooks.com/Detail/Detail?PublicationID=P20200703078</v>
      </c>
    </row>
    <row r="350" spans="1:5" x14ac:dyDescent="0.3">
      <c r="A350" s="16">
        <v>349</v>
      </c>
      <c r="B350" s="38" t="s">
        <v>2881</v>
      </c>
      <c r="C350" s="39" t="s">
        <v>126</v>
      </c>
      <c r="D350" s="38" t="s">
        <v>3873</v>
      </c>
      <c r="E350" s="44" t="str">
        <f>HYPERLINK("https://www.airitibooks.com/Detail/Detail?PublicationID=P20200703104", "https://www.airitibooks.com/Detail/Detail?PublicationID=P20200703104")</f>
        <v>https://www.airitibooks.com/Detail/Detail?PublicationID=P20200703104</v>
      </c>
    </row>
    <row r="351" spans="1:5" x14ac:dyDescent="0.3">
      <c r="A351" s="16">
        <v>350</v>
      </c>
      <c r="B351" s="38" t="s">
        <v>2882</v>
      </c>
      <c r="C351" s="39" t="s">
        <v>126</v>
      </c>
      <c r="D351" s="38" t="s">
        <v>3874</v>
      </c>
      <c r="E351" s="44" t="str">
        <f>HYPERLINK("https://www.airitibooks.com/Detail/Detail?PublicationID=P20200703107", "https://www.airitibooks.com/Detail/Detail?PublicationID=P20200703107")</f>
        <v>https://www.airitibooks.com/Detail/Detail?PublicationID=P20200703107</v>
      </c>
    </row>
    <row r="352" spans="1:5" x14ac:dyDescent="0.3">
      <c r="A352" s="16">
        <v>351</v>
      </c>
      <c r="B352" s="38" t="s">
        <v>2883</v>
      </c>
      <c r="C352" s="39" t="s">
        <v>126</v>
      </c>
      <c r="D352" s="38" t="s">
        <v>3875</v>
      </c>
      <c r="E352" s="44" t="str">
        <f>HYPERLINK("https://www.airitibooks.com/Detail/Detail?PublicationID=P20200703114", "https://www.airitibooks.com/Detail/Detail?PublicationID=P20200703114")</f>
        <v>https://www.airitibooks.com/Detail/Detail?PublicationID=P20200703114</v>
      </c>
    </row>
    <row r="353" spans="1:5" x14ac:dyDescent="0.3">
      <c r="A353" s="16">
        <v>352</v>
      </c>
      <c r="B353" s="38" t="s">
        <v>2884</v>
      </c>
      <c r="C353" s="39" t="s">
        <v>126</v>
      </c>
      <c r="D353" s="38" t="s">
        <v>3876</v>
      </c>
      <c r="E353" s="44" t="str">
        <f>HYPERLINK("https://www.airitibooks.com/Detail/Detail?PublicationID=P20200703117", "https://www.airitibooks.com/Detail/Detail?PublicationID=P20200703117")</f>
        <v>https://www.airitibooks.com/Detail/Detail?PublicationID=P20200703117</v>
      </c>
    </row>
    <row r="354" spans="1:5" x14ac:dyDescent="0.3">
      <c r="A354" s="16">
        <v>353</v>
      </c>
      <c r="B354" s="38" t="s">
        <v>2885</v>
      </c>
      <c r="C354" s="39" t="s">
        <v>126</v>
      </c>
      <c r="D354" s="38" t="s">
        <v>3877</v>
      </c>
      <c r="E354" s="44" t="str">
        <f>HYPERLINK("https://www.airitibooks.com/Detail/Detail?PublicationID=P20200703122", "https://www.airitibooks.com/Detail/Detail?PublicationID=P20200703122")</f>
        <v>https://www.airitibooks.com/Detail/Detail?PublicationID=P20200703122</v>
      </c>
    </row>
    <row r="355" spans="1:5" x14ac:dyDescent="0.3">
      <c r="A355" s="16">
        <v>354</v>
      </c>
      <c r="B355" s="38" t="s">
        <v>2886</v>
      </c>
      <c r="C355" s="39" t="s">
        <v>126</v>
      </c>
      <c r="D355" s="38" t="s">
        <v>3878</v>
      </c>
      <c r="E355" s="44" t="str">
        <f>HYPERLINK("https://www.airitibooks.com/Detail/Detail?PublicationID=P20200703125", "https://www.airitibooks.com/Detail/Detail?PublicationID=P20200703125")</f>
        <v>https://www.airitibooks.com/Detail/Detail?PublicationID=P20200703125</v>
      </c>
    </row>
    <row r="356" spans="1:5" x14ac:dyDescent="0.3">
      <c r="A356" s="16">
        <v>355</v>
      </c>
      <c r="B356" s="38" t="s">
        <v>2887</v>
      </c>
      <c r="C356" s="39" t="s">
        <v>126</v>
      </c>
      <c r="D356" s="38" t="s">
        <v>3879</v>
      </c>
      <c r="E356" s="44" t="str">
        <f>HYPERLINK("https://www.airitibooks.com/Detail/Detail?PublicationID=P20200703134", "https://www.airitibooks.com/Detail/Detail?PublicationID=P20200703134")</f>
        <v>https://www.airitibooks.com/Detail/Detail?PublicationID=P20200703134</v>
      </c>
    </row>
    <row r="357" spans="1:5" x14ac:dyDescent="0.3">
      <c r="A357" s="16">
        <v>356</v>
      </c>
      <c r="B357" s="38" t="s">
        <v>2888</v>
      </c>
      <c r="C357" s="39" t="s">
        <v>126</v>
      </c>
      <c r="D357" s="38" t="s">
        <v>3880</v>
      </c>
      <c r="E357" s="44" t="str">
        <f>HYPERLINK("https://www.airitibooks.com/Detail/Detail?PublicationID=P20200703135", "https://www.airitibooks.com/Detail/Detail?PublicationID=P20200703135")</f>
        <v>https://www.airitibooks.com/Detail/Detail?PublicationID=P20200703135</v>
      </c>
    </row>
    <row r="358" spans="1:5" x14ac:dyDescent="0.3">
      <c r="A358" s="16">
        <v>357</v>
      </c>
      <c r="B358" s="38" t="s">
        <v>2889</v>
      </c>
      <c r="C358" s="39" t="s">
        <v>126</v>
      </c>
      <c r="D358" s="38" t="s">
        <v>3881</v>
      </c>
      <c r="E358" s="44" t="str">
        <f>HYPERLINK("https://www.airitibooks.com/Detail/Detail?PublicationID=P20200703136", "https://www.airitibooks.com/Detail/Detail?PublicationID=P20200703136")</f>
        <v>https://www.airitibooks.com/Detail/Detail?PublicationID=P20200703136</v>
      </c>
    </row>
    <row r="359" spans="1:5" x14ac:dyDescent="0.3">
      <c r="A359" s="16">
        <v>358</v>
      </c>
      <c r="B359" s="38" t="s">
        <v>2890</v>
      </c>
      <c r="C359" s="39" t="s">
        <v>126</v>
      </c>
      <c r="D359" s="38" t="s">
        <v>3882</v>
      </c>
      <c r="E359" s="44" t="str">
        <f>HYPERLINK("https://www.airitibooks.com/Detail/Detail?PublicationID=P20200703137", "https://www.airitibooks.com/Detail/Detail?PublicationID=P20200703137")</f>
        <v>https://www.airitibooks.com/Detail/Detail?PublicationID=P20200703137</v>
      </c>
    </row>
    <row r="360" spans="1:5" x14ac:dyDescent="0.3">
      <c r="A360" s="16">
        <v>359</v>
      </c>
      <c r="B360" s="38" t="s">
        <v>2891</v>
      </c>
      <c r="C360" s="39" t="s">
        <v>126</v>
      </c>
      <c r="D360" s="38" t="s">
        <v>3883</v>
      </c>
      <c r="E360" s="44" t="str">
        <f>HYPERLINK("https://www.airitibooks.com/Detail/Detail?PublicationID=P20200703138", "https://www.airitibooks.com/Detail/Detail?PublicationID=P20200703138")</f>
        <v>https://www.airitibooks.com/Detail/Detail?PublicationID=P20200703138</v>
      </c>
    </row>
    <row r="361" spans="1:5" x14ac:dyDescent="0.3">
      <c r="A361" s="16">
        <v>360</v>
      </c>
      <c r="B361" s="38" t="s">
        <v>2892</v>
      </c>
      <c r="C361" s="39" t="s">
        <v>126</v>
      </c>
      <c r="D361" s="38" t="s">
        <v>3884</v>
      </c>
      <c r="E361" s="44" t="str">
        <f>HYPERLINK("https://www.airitibooks.com/Detail/Detail?PublicationID=P20200703143", "https://www.airitibooks.com/Detail/Detail?PublicationID=P20200703143")</f>
        <v>https://www.airitibooks.com/Detail/Detail?PublicationID=P20200703143</v>
      </c>
    </row>
    <row r="362" spans="1:5" x14ac:dyDescent="0.3">
      <c r="A362" s="16">
        <v>361</v>
      </c>
      <c r="B362" s="38" t="s">
        <v>2893</v>
      </c>
      <c r="C362" s="39" t="s">
        <v>126</v>
      </c>
      <c r="D362" s="38" t="s">
        <v>3885</v>
      </c>
      <c r="E362" s="44" t="str">
        <f>HYPERLINK("https://www.airitibooks.com/Detail/Detail?PublicationID=P20200703145", "https://www.airitibooks.com/Detail/Detail?PublicationID=P20200703145")</f>
        <v>https://www.airitibooks.com/Detail/Detail?PublicationID=P20200703145</v>
      </c>
    </row>
    <row r="363" spans="1:5" x14ac:dyDescent="0.3">
      <c r="A363" s="16">
        <v>362</v>
      </c>
      <c r="B363" s="38" t="s">
        <v>2894</v>
      </c>
      <c r="C363" s="39" t="s">
        <v>125</v>
      </c>
      <c r="D363" s="38" t="s">
        <v>3886</v>
      </c>
      <c r="E363" s="44" t="str">
        <f>HYPERLINK("https://www.airitibooks.com/Detail/Detail?PublicationID=P20200709152", "https://www.airitibooks.com/Detail/Detail?PublicationID=P20200709152")</f>
        <v>https://www.airitibooks.com/Detail/Detail?PublicationID=P20200709152</v>
      </c>
    </row>
    <row r="364" spans="1:5" x14ac:dyDescent="0.3">
      <c r="A364" s="16">
        <v>363</v>
      </c>
      <c r="B364" s="38" t="s">
        <v>2895</v>
      </c>
      <c r="C364" s="39" t="s">
        <v>126</v>
      </c>
      <c r="D364" s="38" t="s">
        <v>3887</v>
      </c>
      <c r="E364" s="44" t="str">
        <f>HYPERLINK("https://www.airitibooks.com/Detail/Detail?PublicationID=P20200709166", "https://www.airitibooks.com/Detail/Detail?PublicationID=P20200709166")</f>
        <v>https://www.airitibooks.com/Detail/Detail?PublicationID=P20200709166</v>
      </c>
    </row>
    <row r="365" spans="1:5" x14ac:dyDescent="0.3">
      <c r="A365" s="16">
        <v>364</v>
      </c>
      <c r="B365" s="38" t="s">
        <v>2896</v>
      </c>
      <c r="C365" s="39" t="s">
        <v>126</v>
      </c>
      <c r="D365" s="38" t="s">
        <v>3888</v>
      </c>
      <c r="E365" s="44" t="str">
        <f>HYPERLINK("https://www.airitibooks.com/Detail/Detail?PublicationID=P20200709173", "https://www.airitibooks.com/Detail/Detail?PublicationID=P20200709173")</f>
        <v>https://www.airitibooks.com/Detail/Detail?PublicationID=P20200709173</v>
      </c>
    </row>
    <row r="366" spans="1:5" x14ac:dyDescent="0.3">
      <c r="A366" s="16">
        <v>365</v>
      </c>
      <c r="B366" s="38" t="s">
        <v>2897</v>
      </c>
      <c r="C366" s="39" t="s">
        <v>125</v>
      </c>
      <c r="D366" s="38" t="s">
        <v>3889</v>
      </c>
      <c r="E366" s="44" t="str">
        <f>HYPERLINK("https://www.airitibooks.com/Detail/Detail?PublicationID=P20200709179", "https://www.airitibooks.com/Detail/Detail?PublicationID=P20200709179")</f>
        <v>https://www.airitibooks.com/Detail/Detail?PublicationID=P20200709179</v>
      </c>
    </row>
    <row r="367" spans="1:5" x14ac:dyDescent="0.3">
      <c r="A367" s="16">
        <v>366</v>
      </c>
      <c r="B367" s="38" t="s">
        <v>2898</v>
      </c>
      <c r="C367" s="39" t="s">
        <v>126</v>
      </c>
      <c r="D367" s="38" t="s">
        <v>3890</v>
      </c>
      <c r="E367" s="44" t="str">
        <f>HYPERLINK("https://www.airitibooks.com/Detail/Detail?PublicationID=P20200709210", "https://www.airitibooks.com/Detail/Detail?PublicationID=P20200709210")</f>
        <v>https://www.airitibooks.com/Detail/Detail?PublicationID=P20200709210</v>
      </c>
    </row>
    <row r="368" spans="1:5" x14ac:dyDescent="0.3">
      <c r="A368" s="16">
        <v>367</v>
      </c>
      <c r="B368" s="38" t="s">
        <v>2899</v>
      </c>
      <c r="C368" s="39" t="s">
        <v>126</v>
      </c>
      <c r="D368" s="38" t="s">
        <v>3891</v>
      </c>
      <c r="E368" s="44" t="str">
        <f>HYPERLINK("https://www.airitibooks.com/Detail/Detail?PublicationID=P20200724019", "https://www.airitibooks.com/Detail/Detail?PublicationID=P20200724019")</f>
        <v>https://www.airitibooks.com/Detail/Detail?PublicationID=P20200724019</v>
      </c>
    </row>
    <row r="369" spans="1:5" x14ac:dyDescent="0.3">
      <c r="A369" s="16">
        <v>368</v>
      </c>
      <c r="B369" s="38" t="s">
        <v>2900</v>
      </c>
      <c r="C369" s="39" t="s">
        <v>126</v>
      </c>
      <c r="D369" s="38" t="s">
        <v>3892</v>
      </c>
      <c r="E369" s="44" t="str">
        <f>HYPERLINK("https://www.airitibooks.com/Detail/Detail?PublicationID=P20200724021", "https://www.airitibooks.com/Detail/Detail?PublicationID=P20200724021")</f>
        <v>https://www.airitibooks.com/Detail/Detail?PublicationID=P20200724021</v>
      </c>
    </row>
    <row r="370" spans="1:5" x14ac:dyDescent="0.3">
      <c r="A370" s="16">
        <v>369</v>
      </c>
      <c r="B370" s="38" t="s">
        <v>2901</v>
      </c>
      <c r="C370" s="39" t="s">
        <v>126</v>
      </c>
      <c r="D370" s="38" t="s">
        <v>3893</v>
      </c>
      <c r="E370" s="44" t="str">
        <f>HYPERLINK("https://www.airitibooks.com/Detail/Detail?PublicationID=P20200724022", "https://www.airitibooks.com/Detail/Detail?PublicationID=P20200724022")</f>
        <v>https://www.airitibooks.com/Detail/Detail?PublicationID=P20200724022</v>
      </c>
    </row>
    <row r="371" spans="1:5" x14ac:dyDescent="0.3">
      <c r="A371" s="16">
        <v>370</v>
      </c>
      <c r="B371" s="38" t="s">
        <v>2902</v>
      </c>
      <c r="C371" s="39" t="s">
        <v>126</v>
      </c>
      <c r="D371" s="38" t="s">
        <v>3894</v>
      </c>
      <c r="E371" s="44" t="str">
        <f>HYPERLINK("https://www.airitibooks.com/Detail/Detail?PublicationID=P20200724024", "https://www.airitibooks.com/Detail/Detail?PublicationID=P20200724024")</f>
        <v>https://www.airitibooks.com/Detail/Detail?PublicationID=P20200724024</v>
      </c>
    </row>
    <row r="372" spans="1:5" x14ac:dyDescent="0.3">
      <c r="A372" s="16">
        <v>371</v>
      </c>
      <c r="B372" s="38" t="s">
        <v>2903</v>
      </c>
      <c r="C372" s="39" t="s">
        <v>126</v>
      </c>
      <c r="D372" s="38" t="s">
        <v>3895</v>
      </c>
      <c r="E372" s="44" t="str">
        <f>HYPERLINK("https://www.airitibooks.com/Detail/Detail?PublicationID=P20200724026", "https://www.airitibooks.com/Detail/Detail?PublicationID=P20200724026")</f>
        <v>https://www.airitibooks.com/Detail/Detail?PublicationID=P20200724026</v>
      </c>
    </row>
    <row r="373" spans="1:5" x14ac:dyDescent="0.3">
      <c r="A373" s="16">
        <v>372</v>
      </c>
      <c r="B373" s="38" t="s">
        <v>2904</v>
      </c>
      <c r="C373" s="39" t="s">
        <v>126</v>
      </c>
      <c r="D373" s="38" t="s">
        <v>3896</v>
      </c>
      <c r="E373" s="44" t="str">
        <f>HYPERLINK("https://www.airitibooks.com/Detail/Detail?PublicationID=P20200724118", "https://www.airitibooks.com/Detail/Detail?PublicationID=P20200724118")</f>
        <v>https://www.airitibooks.com/Detail/Detail?PublicationID=P20200724118</v>
      </c>
    </row>
    <row r="374" spans="1:5" x14ac:dyDescent="0.3">
      <c r="A374" s="16">
        <v>373</v>
      </c>
      <c r="B374" s="38" t="s">
        <v>2905</v>
      </c>
      <c r="C374" s="39" t="s">
        <v>126</v>
      </c>
      <c r="D374" s="38" t="s">
        <v>3897</v>
      </c>
      <c r="E374" s="44" t="str">
        <f>HYPERLINK("https://www.airitibooks.com/Detail/Detail?PublicationID=P20200724119", "https://www.airitibooks.com/Detail/Detail?PublicationID=P20200724119")</f>
        <v>https://www.airitibooks.com/Detail/Detail?PublicationID=P20200724119</v>
      </c>
    </row>
    <row r="375" spans="1:5" x14ac:dyDescent="0.3">
      <c r="A375" s="16">
        <v>374</v>
      </c>
      <c r="B375" s="38" t="s">
        <v>2906</v>
      </c>
      <c r="C375" s="39" t="s">
        <v>126</v>
      </c>
      <c r="D375" s="38" t="s">
        <v>3898</v>
      </c>
      <c r="E375" s="44" t="str">
        <f>HYPERLINK("https://www.airitibooks.com/Detail/Detail?PublicationID=P20200724120", "https://www.airitibooks.com/Detail/Detail?PublicationID=P20200724120")</f>
        <v>https://www.airitibooks.com/Detail/Detail?PublicationID=P20200724120</v>
      </c>
    </row>
    <row r="376" spans="1:5" x14ac:dyDescent="0.3">
      <c r="A376" s="16">
        <v>375</v>
      </c>
      <c r="B376" s="38" t="s">
        <v>2907</v>
      </c>
      <c r="C376" s="39" t="s">
        <v>126</v>
      </c>
      <c r="D376" s="38" t="s">
        <v>3899</v>
      </c>
      <c r="E376" s="44" t="str">
        <f>HYPERLINK("https://www.airitibooks.com/Detail/Detail?PublicationID=P20200724207", "https://www.airitibooks.com/Detail/Detail?PublicationID=P20200724207")</f>
        <v>https://www.airitibooks.com/Detail/Detail?PublicationID=P20200724207</v>
      </c>
    </row>
    <row r="377" spans="1:5" x14ac:dyDescent="0.3">
      <c r="A377" s="16">
        <v>376</v>
      </c>
      <c r="B377" s="38" t="s">
        <v>2908</v>
      </c>
      <c r="C377" s="39" t="s">
        <v>126</v>
      </c>
      <c r="D377" s="38" t="s">
        <v>3900</v>
      </c>
      <c r="E377" s="44" t="str">
        <f>HYPERLINK("https://www.airitibooks.com/Detail/Detail?PublicationID=P20200724208", "https://www.airitibooks.com/Detail/Detail?PublicationID=P20200724208")</f>
        <v>https://www.airitibooks.com/Detail/Detail?PublicationID=P20200724208</v>
      </c>
    </row>
    <row r="378" spans="1:5" x14ac:dyDescent="0.3">
      <c r="A378" s="16">
        <v>377</v>
      </c>
      <c r="B378" s="38" t="s">
        <v>2909</v>
      </c>
      <c r="C378" s="39" t="s">
        <v>126</v>
      </c>
      <c r="D378" s="38" t="s">
        <v>3901</v>
      </c>
      <c r="E378" s="44" t="str">
        <f>HYPERLINK("https://www.airitibooks.com/Detail/Detail?PublicationID=P20200728002", "https://www.airitibooks.com/Detail/Detail?PublicationID=P20200728002")</f>
        <v>https://www.airitibooks.com/Detail/Detail?PublicationID=P20200728002</v>
      </c>
    </row>
    <row r="379" spans="1:5" x14ac:dyDescent="0.3">
      <c r="A379" s="16">
        <v>378</v>
      </c>
      <c r="B379" s="38" t="s">
        <v>2910</v>
      </c>
      <c r="C379" s="39" t="s">
        <v>126</v>
      </c>
      <c r="D379" s="38" t="s">
        <v>3902</v>
      </c>
      <c r="E379" s="44" t="str">
        <f>HYPERLINK("https://www.airitibooks.com/Detail/Detail?PublicationID=P20200728003", "https://www.airitibooks.com/Detail/Detail?PublicationID=P20200728003")</f>
        <v>https://www.airitibooks.com/Detail/Detail?PublicationID=P20200728003</v>
      </c>
    </row>
    <row r="380" spans="1:5" x14ac:dyDescent="0.3">
      <c r="A380" s="16">
        <v>379</v>
      </c>
      <c r="B380" s="38" t="s">
        <v>2911</v>
      </c>
      <c r="C380" s="39" t="s">
        <v>4582</v>
      </c>
      <c r="D380" s="38" t="s">
        <v>3903</v>
      </c>
      <c r="E380" s="44" t="str">
        <f>HYPERLINK("https://www.airitibooks.com/Detail/Detail?PublicationID=P20200728004", "https://www.airitibooks.com/Detail/Detail?PublicationID=P20200728004")</f>
        <v>https://www.airitibooks.com/Detail/Detail?PublicationID=P20200728004</v>
      </c>
    </row>
    <row r="381" spans="1:5" x14ac:dyDescent="0.3">
      <c r="A381" s="16">
        <v>380</v>
      </c>
      <c r="B381" s="38" t="s">
        <v>2912</v>
      </c>
      <c r="C381" s="39" t="s">
        <v>126</v>
      </c>
      <c r="D381" s="38" t="s">
        <v>3904</v>
      </c>
      <c r="E381" s="44" t="str">
        <f>HYPERLINK("https://www.airitibooks.com/Detail/Detail?PublicationID=P20200728005", "https://www.airitibooks.com/Detail/Detail?PublicationID=P20200728005")</f>
        <v>https://www.airitibooks.com/Detail/Detail?PublicationID=P20200728005</v>
      </c>
    </row>
    <row r="382" spans="1:5" x14ac:dyDescent="0.3">
      <c r="A382" s="16">
        <v>381</v>
      </c>
      <c r="B382" s="38" t="s">
        <v>2913</v>
      </c>
      <c r="C382" s="39" t="s">
        <v>126</v>
      </c>
      <c r="D382" s="38" t="s">
        <v>3905</v>
      </c>
      <c r="E382" s="44" t="str">
        <f>HYPERLINK("https://www.airitibooks.com/Detail/Detail?PublicationID=P20200730019", "https://www.airitibooks.com/Detail/Detail?PublicationID=P20200730019")</f>
        <v>https://www.airitibooks.com/Detail/Detail?PublicationID=P20200730019</v>
      </c>
    </row>
    <row r="383" spans="1:5" x14ac:dyDescent="0.3">
      <c r="A383" s="16">
        <v>382</v>
      </c>
      <c r="B383" s="38" t="s">
        <v>2914</v>
      </c>
      <c r="C383" s="39" t="s">
        <v>126</v>
      </c>
      <c r="D383" s="38" t="s">
        <v>3906</v>
      </c>
      <c r="E383" s="44" t="str">
        <f>HYPERLINK("https://www.airitibooks.com/Detail/Detail?PublicationID=P20200730026", "https://www.airitibooks.com/Detail/Detail?PublicationID=P20200730026")</f>
        <v>https://www.airitibooks.com/Detail/Detail?PublicationID=P20200730026</v>
      </c>
    </row>
    <row r="384" spans="1:5" x14ac:dyDescent="0.3">
      <c r="A384" s="16">
        <v>383</v>
      </c>
      <c r="B384" s="38" t="s">
        <v>2915</v>
      </c>
      <c r="C384" s="39" t="s">
        <v>126</v>
      </c>
      <c r="D384" s="38" t="s">
        <v>3907</v>
      </c>
      <c r="E384" s="44" t="str">
        <f>HYPERLINK("https://www.airitibooks.com/Detail/Detail?PublicationID=P20200730028", "https://www.airitibooks.com/Detail/Detail?PublicationID=P20200730028")</f>
        <v>https://www.airitibooks.com/Detail/Detail?PublicationID=P20200730028</v>
      </c>
    </row>
    <row r="385" spans="1:5" x14ac:dyDescent="0.3">
      <c r="A385" s="16">
        <v>384</v>
      </c>
      <c r="B385" s="38" t="s">
        <v>2916</v>
      </c>
      <c r="C385" s="39" t="s">
        <v>126</v>
      </c>
      <c r="D385" s="38" t="s">
        <v>3908</v>
      </c>
      <c r="E385" s="44" t="str">
        <f>HYPERLINK("https://www.airitibooks.com/Detail/Detail?PublicationID=P20200730082", "https://www.airitibooks.com/Detail/Detail?PublicationID=P20200730082")</f>
        <v>https://www.airitibooks.com/Detail/Detail?PublicationID=P20200730082</v>
      </c>
    </row>
    <row r="386" spans="1:5" x14ac:dyDescent="0.3">
      <c r="A386" s="16">
        <v>385</v>
      </c>
      <c r="B386" s="38" t="s">
        <v>2917</v>
      </c>
      <c r="C386" s="39" t="s">
        <v>125</v>
      </c>
      <c r="D386" s="38" t="s">
        <v>3909</v>
      </c>
      <c r="E386" s="44" t="str">
        <f>HYPERLINK("https://www.airitibooks.com/Detail/Detail?PublicationID=P20200730099", "https://www.airitibooks.com/Detail/Detail?PublicationID=P20200730099")</f>
        <v>https://www.airitibooks.com/Detail/Detail?PublicationID=P20200730099</v>
      </c>
    </row>
    <row r="387" spans="1:5" x14ac:dyDescent="0.3">
      <c r="A387" s="16">
        <v>386</v>
      </c>
      <c r="B387" s="38" t="s">
        <v>2918</v>
      </c>
      <c r="C387" s="39" t="s">
        <v>126</v>
      </c>
      <c r="D387" s="38" t="s">
        <v>3910</v>
      </c>
      <c r="E387" s="44" t="str">
        <f>HYPERLINK("https://www.airitibooks.com/Detail/Detail?PublicationID=P20200730124", "https://www.airitibooks.com/Detail/Detail?PublicationID=P20200730124")</f>
        <v>https://www.airitibooks.com/Detail/Detail?PublicationID=P20200730124</v>
      </c>
    </row>
    <row r="388" spans="1:5" x14ac:dyDescent="0.3">
      <c r="A388" s="16">
        <v>387</v>
      </c>
      <c r="B388" s="38" t="s">
        <v>2919</v>
      </c>
      <c r="C388" s="39" t="s">
        <v>126</v>
      </c>
      <c r="D388" s="38" t="s">
        <v>3911</v>
      </c>
      <c r="E388" s="44" t="str">
        <f>HYPERLINK("https://www.airitibooks.com/Detail/Detail?PublicationID=P20200806002", "https://www.airitibooks.com/Detail/Detail?PublicationID=P20200806002")</f>
        <v>https://www.airitibooks.com/Detail/Detail?PublicationID=P20200806002</v>
      </c>
    </row>
    <row r="389" spans="1:5" x14ac:dyDescent="0.3">
      <c r="A389" s="16">
        <v>388</v>
      </c>
      <c r="B389" s="38" t="s">
        <v>2920</v>
      </c>
      <c r="C389" s="39" t="s">
        <v>126</v>
      </c>
      <c r="D389" s="38" t="s">
        <v>3912</v>
      </c>
      <c r="E389" s="44" t="str">
        <f>HYPERLINK("https://www.airitibooks.com/Detail/Detail?PublicationID=P20200807021", "https://www.airitibooks.com/Detail/Detail?PublicationID=P20200807021")</f>
        <v>https://www.airitibooks.com/Detail/Detail?PublicationID=P20200807021</v>
      </c>
    </row>
    <row r="390" spans="1:5" x14ac:dyDescent="0.3">
      <c r="A390" s="16">
        <v>389</v>
      </c>
      <c r="B390" s="38" t="s">
        <v>2921</v>
      </c>
      <c r="C390" s="39" t="s">
        <v>126</v>
      </c>
      <c r="D390" s="38" t="s">
        <v>3913</v>
      </c>
      <c r="E390" s="44" t="str">
        <f>HYPERLINK("https://www.airitibooks.com/Detail/Detail?PublicationID=P20200807047", "https://www.airitibooks.com/Detail/Detail?PublicationID=P20200807047")</f>
        <v>https://www.airitibooks.com/Detail/Detail?PublicationID=P20200807047</v>
      </c>
    </row>
    <row r="391" spans="1:5" x14ac:dyDescent="0.3">
      <c r="A391" s="16">
        <v>390</v>
      </c>
      <c r="B391" s="38" t="s">
        <v>2922</v>
      </c>
      <c r="C391" s="39" t="s">
        <v>126</v>
      </c>
      <c r="D391" s="38" t="s">
        <v>3914</v>
      </c>
      <c r="E391" s="44" t="str">
        <f>HYPERLINK("https://www.airitibooks.com/Detail/Detail?PublicationID=P20200807048", "https://www.airitibooks.com/Detail/Detail?PublicationID=P20200807048")</f>
        <v>https://www.airitibooks.com/Detail/Detail?PublicationID=P20200807048</v>
      </c>
    </row>
    <row r="392" spans="1:5" x14ac:dyDescent="0.3">
      <c r="A392" s="16">
        <v>391</v>
      </c>
      <c r="B392" s="38" t="s">
        <v>2923</v>
      </c>
      <c r="C392" s="39" t="s">
        <v>126</v>
      </c>
      <c r="D392" s="38" t="s">
        <v>3915</v>
      </c>
      <c r="E392" s="44" t="str">
        <f>HYPERLINK("https://www.airitibooks.com/Detail/Detail?PublicationID=P20200807062", "https://www.airitibooks.com/Detail/Detail?PublicationID=P20200807062")</f>
        <v>https://www.airitibooks.com/Detail/Detail?PublicationID=P20200807062</v>
      </c>
    </row>
    <row r="393" spans="1:5" x14ac:dyDescent="0.3">
      <c r="A393" s="16">
        <v>392</v>
      </c>
      <c r="B393" s="38" t="s">
        <v>17</v>
      </c>
      <c r="C393" s="39" t="s">
        <v>126</v>
      </c>
      <c r="D393" s="38" t="s">
        <v>77</v>
      </c>
      <c r="E393" s="44" t="str">
        <f>HYPERLINK("https://www.airitibooks.com/Detail/Detail?PublicationID=P20200807064", "https://www.airitibooks.com/Detail/Detail?PublicationID=P20200807064")</f>
        <v>https://www.airitibooks.com/Detail/Detail?PublicationID=P20200807064</v>
      </c>
    </row>
    <row r="394" spans="1:5" x14ac:dyDescent="0.3">
      <c r="A394" s="16">
        <v>393</v>
      </c>
      <c r="B394" s="38" t="s">
        <v>2924</v>
      </c>
      <c r="C394" s="39" t="s">
        <v>125</v>
      </c>
      <c r="D394" s="38" t="s">
        <v>3916</v>
      </c>
      <c r="E394" s="44" t="str">
        <f>HYPERLINK("https://www.airitibooks.com/Detail/Detail?PublicationID=P20200807175", "https://www.airitibooks.com/Detail/Detail?PublicationID=P20200807175")</f>
        <v>https://www.airitibooks.com/Detail/Detail?PublicationID=P20200807175</v>
      </c>
    </row>
    <row r="395" spans="1:5" x14ac:dyDescent="0.3">
      <c r="A395" s="16">
        <v>394</v>
      </c>
      <c r="B395" s="38" t="s">
        <v>2925</v>
      </c>
      <c r="C395" s="39" t="s">
        <v>125</v>
      </c>
      <c r="D395" s="38" t="s">
        <v>3917</v>
      </c>
      <c r="E395" s="44" t="str">
        <f>HYPERLINK("https://www.airitibooks.com/Detail/Detail?PublicationID=P20200807221", "https://www.airitibooks.com/Detail/Detail?PublicationID=P20200807221")</f>
        <v>https://www.airitibooks.com/Detail/Detail?PublicationID=P20200807221</v>
      </c>
    </row>
    <row r="396" spans="1:5" x14ac:dyDescent="0.3">
      <c r="A396" s="16">
        <v>395</v>
      </c>
      <c r="B396" s="38" t="s">
        <v>2926</v>
      </c>
      <c r="C396" s="39" t="s">
        <v>125</v>
      </c>
      <c r="D396" s="38" t="s">
        <v>3918</v>
      </c>
      <c r="E396" s="44" t="str">
        <f>HYPERLINK("https://www.airitibooks.com/Detail/Detail?PublicationID=P20200807233", "https://www.airitibooks.com/Detail/Detail?PublicationID=P20200807233")</f>
        <v>https://www.airitibooks.com/Detail/Detail?PublicationID=P20200807233</v>
      </c>
    </row>
    <row r="397" spans="1:5" x14ac:dyDescent="0.3">
      <c r="A397" s="16">
        <v>396</v>
      </c>
      <c r="B397" s="38" t="s">
        <v>2927</v>
      </c>
      <c r="C397" s="39" t="s">
        <v>126</v>
      </c>
      <c r="D397" s="38" t="s">
        <v>3919</v>
      </c>
      <c r="E397" s="44" t="str">
        <f>HYPERLINK("https://www.airitibooks.com/Detail/Detail?PublicationID=P20200813063", "https://www.airitibooks.com/Detail/Detail?PublicationID=P20200813063")</f>
        <v>https://www.airitibooks.com/Detail/Detail?PublicationID=P20200813063</v>
      </c>
    </row>
    <row r="398" spans="1:5" x14ac:dyDescent="0.3">
      <c r="A398" s="16">
        <v>397</v>
      </c>
      <c r="B398" s="38" t="s">
        <v>2928</v>
      </c>
      <c r="C398" s="39" t="s">
        <v>126</v>
      </c>
      <c r="D398" s="38" t="s">
        <v>3920</v>
      </c>
      <c r="E398" s="44" t="str">
        <f>HYPERLINK("https://www.airitibooks.com/Detail/Detail?PublicationID=P20200813068", "https://www.airitibooks.com/Detail/Detail?PublicationID=P20200813068")</f>
        <v>https://www.airitibooks.com/Detail/Detail?PublicationID=P20200813068</v>
      </c>
    </row>
    <row r="399" spans="1:5" x14ac:dyDescent="0.3">
      <c r="A399" s="16">
        <v>398</v>
      </c>
      <c r="B399" s="38" t="s">
        <v>2929</v>
      </c>
      <c r="C399" s="39" t="s">
        <v>126</v>
      </c>
      <c r="D399" s="38" t="s">
        <v>3921</v>
      </c>
      <c r="E399" s="44" t="str">
        <f>HYPERLINK("https://www.airitibooks.com/Detail/Detail?PublicationID=P20200813069", "https://www.airitibooks.com/Detail/Detail?PublicationID=P20200813069")</f>
        <v>https://www.airitibooks.com/Detail/Detail?PublicationID=P20200813069</v>
      </c>
    </row>
    <row r="400" spans="1:5" x14ac:dyDescent="0.3">
      <c r="A400" s="16">
        <v>399</v>
      </c>
      <c r="B400" s="38" t="s">
        <v>2930</v>
      </c>
      <c r="C400" s="39" t="s">
        <v>126</v>
      </c>
      <c r="D400" s="38" t="s">
        <v>3922</v>
      </c>
      <c r="E400" s="44" t="str">
        <f>HYPERLINK("https://www.airitibooks.com/Detail/Detail?PublicationID=P20200813079", "https://www.airitibooks.com/Detail/Detail?PublicationID=P20200813079")</f>
        <v>https://www.airitibooks.com/Detail/Detail?PublicationID=P20200813079</v>
      </c>
    </row>
    <row r="401" spans="1:5" x14ac:dyDescent="0.3">
      <c r="A401" s="16">
        <v>400</v>
      </c>
      <c r="B401" s="38" t="s">
        <v>2931</v>
      </c>
      <c r="C401" s="39" t="s">
        <v>126</v>
      </c>
      <c r="D401" s="38" t="s">
        <v>3923</v>
      </c>
      <c r="E401" s="44" t="str">
        <f>HYPERLINK("https://www.airitibooks.com/Detail/Detail?PublicationID=P20200813083", "https://www.airitibooks.com/Detail/Detail?PublicationID=P20200813083")</f>
        <v>https://www.airitibooks.com/Detail/Detail?PublicationID=P20200813083</v>
      </c>
    </row>
    <row r="402" spans="1:5" x14ac:dyDescent="0.3">
      <c r="A402" s="16">
        <v>401</v>
      </c>
      <c r="B402" s="38" t="s">
        <v>2932</v>
      </c>
      <c r="C402" s="39" t="s">
        <v>126</v>
      </c>
      <c r="D402" s="38" t="s">
        <v>3924</v>
      </c>
      <c r="E402" s="44" t="str">
        <f>HYPERLINK("https://www.airitibooks.com/Detail/Detail?PublicationID=P20200813085", "https://www.airitibooks.com/Detail/Detail?PublicationID=P20200813085")</f>
        <v>https://www.airitibooks.com/Detail/Detail?PublicationID=P20200813085</v>
      </c>
    </row>
    <row r="403" spans="1:5" x14ac:dyDescent="0.3">
      <c r="A403" s="16">
        <v>402</v>
      </c>
      <c r="B403" s="38" t="s">
        <v>2933</v>
      </c>
      <c r="C403" s="39" t="s">
        <v>4583</v>
      </c>
      <c r="D403" s="38" t="s">
        <v>3925</v>
      </c>
      <c r="E403" s="44" t="str">
        <f>HYPERLINK("https://www.airitibooks.com/Detail/Detail?PublicationID=P20200813180", "https://www.airitibooks.com/Detail/Detail?PublicationID=P20200813180")</f>
        <v>https://www.airitibooks.com/Detail/Detail?PublicationID=P20200813180</v>
      </c>
    </row>
    <row r="404" spans="1:5" x14ac:dyDescent="0.3">
      <c r="A404" s="16">
        <v>403</v>
      </c>
      <c r="B404" s="38" t="s">
        <v>2934</v>
      </c>
      <c r="C404" s="39" t="s">
        <v>126</v>
      </c>
      <c r="D404" s="38" t="s">
        <v>3926</v>
      </c>
      <c r="E404" s="44" t="str">
        <f>HYPERLINK("https://www.airitibooks.com/Detail/Detail?PublicationID=P20200813184", "https://www.airitibooks.com/Detail/Detail?PublicationID=P20200813184")</f>
        <v>https://www.airitibooks.com/Detail/Detail?PublicationID=P20200813184</v>
      </c>
    </row>
    <row r="405" spans="1:5" x14ac:dyDescent="0.3">
      <c r="A405" s="16">
        <v>404</v>
      </c>
      <c r="B405" s="38" t="s">
        <v>2935</v>
      </c>
      <c r="C405" s="39" t="s">
        <v>126</v>
      </c>
      <c r="D405" s="38" t="s">
        <v>3927</v>
      </c>
      <c r="E405" s="44" t="str">
        <f>HYPERLINK("https://www.airitibooks.com/Detail/Detail?PublicationID=P20200813194", "https://www.airitibooks.com/Detail/Detail?PublicationID=P20200813194")</f>
        <v>https://www.airitibooks.com/Detail/Detail?PublicationID=P20200813194</v>
      </c>
    </row>
    <row r="406" spans="1:5" x14ac:dyDescent="0.3">
      <c r="A406" s="16">
        <v>405</v>
      </c>
      <c r="B406" s="38" t="s">
        <v>2936</v>
      </c>
      <c r="C406" s="39" t="s">
        <v>126</v>
      </c>
      <c r="D406" s="38" t="s">
        <v>3928</v>
      </c>
      <c r="E406" s="44" t="str">
        <f>HYPERLINK("https://www.airitibooks.com/Detail/Detail?PublicationID=P20200813195", "https://www.airitibooks.com/Detail/Detail?PublicationID=P20200813195")</f>
        <v>https://www.airitibooks.com/Detail/Detail?PublicationID=P20200813195</v>
      </c>
    </row>
    <row r="407" spans="1:5" x14ac:dyDescent="0.3">
      <c r="A407" s="16">
        <v>406</v>
      </c>
      <c r="B407" s="38" t="s">
        <v>2937</v>
      </c>
      <c r="C407" s="39" t="s">
        <v>125</v>
      </c>
      <c r="D407" s="38" t="s">
        <v>3929</v>
      </c>
      <c r="E407" s="44" t="str">
        <f>HYPERLINK("https://www.airitibooks.com/Detail/Detail?PublicationID=P20200813219", "https://www.airitibooks.com/Detail/Detail?PublicationID=P20200813219")</f>
        <v>https://www.airitibooks.com/Detail/Detail?PublicationID=P20200813219</v>
      </c>
    </row>
    <row r="408" spans="1:5" x14ac:dyDescent="0.3">
      <c r="A408" s="16">
        <v>407</v>
      </c>
      <c r="B408" s="38" t="s">
        <v>2938</v>
      </c>
      <c r="C408" s="39" t="s">
        <v>125</v>
      </c>
      <c r="D408" s="38" t="s">
        <v>3930</v>
      </c>
      <c r="E408" s="44" t="str">
        <f>HYPERLINK("https://www.airitibooks.com/Detail/Detail?PublicationID=P20200813221", "https://www.airitibooks.com/Detail/Detail?PublicationID=P20200813221")</f>
        <v>https://www.airitibooks.com/Detail/Detail?PublicationID=P20200813221</v>
      </c>
    </row>
    <row r="409" spans="1:5" x14ac:dyDescent="0.3">
      <c r="A409" s="16">
        <v>408</v>
      </c>
      <c r="B409" s="38" t="s">
        <v>2939</v>
      </c>
      <c r="C409" s="39" t="s">
        <v>125</v>
      </c>
      <c r="D409" s="38" t="s">
        <v>3931</v>
      </c>
      <c r="E409" s="44" t="str">
        <f>HYPERLINK("https://www.airitibooks.com/Detail/Detail?PublicationID=P20200813222", "https://www.airitibooks.com/Detail/Detail?PublicationID=P20200813222")</f>
        <v>https://www.airitibooks.com/Detail/Detail?PublicationID=P20200813222</v>
      </c>
    </row>
    <row r="410" spans="1:5" x14ac:dyDescent="0.3">
      <c r="A410" s="16">
        <v>409</v>
      </c>
      <c r="B410" s="38" t="s">
        <v>2940</v>
      </c>
      <c r="C410" s="39" t="s">
        <v>125</v>
      </c>
      <c r="D410" s="38" t="s">
        <v>3932</v>
      </c>
      <c r="E410" s="44" t="str">
        <f>HYPERLINK("https://www.airitibooks.com/Detail/Detail?PublicationID=P20200813223", "https://www.airitibooks.com/Detail/Detail?PublicationID=P20200813223")</f>
        <v>https://www.airitibooks.com/Detail/Detail?PublicationID=P20200813223</v>
      </c>
    </row>
    <row r="411" spans="1:5" x14ac:dyDescent="0.3">
      <c r="A411" s="16">
        <v>410</v>
      </c>
      <c r="B411" s="38" t="s">
        <v>2941</v>
      </c>
      <c r="C411" s="39" t="s">
        <v>125</v>
      </c>
      <c r="D411" s="38" t="s">
        <v>3933</v>
      </c>
      <c r="E411" s="44" t="str">
        <f>HYPERLINK("https://www.airitibooks.com/Detail/Detail?PublicationID=P20200813224", "https://www.airitibooks.com/Detail/Detail?PublicationID=P20200813224")</f>
        <v>https://www.airitibooks.com/Detail/Detail?PublicationID=P20200813224</v>
      </c>
    </row>
    <row r="412" spans="1:5" x14ac:dyDescent="0.3">
      <c r="A412" s="16">
        <v>411</v>
      </c>
      <c r="B412" s="38" t="s">
        <v>2942</v>
      </c>
      <c r="C412" s="39" t="s">
        <v>125</v>
      </c>
      <c r="D412" s="38" t="s">
        <v>3934</v>
      </c>
      <c r="E412" s="44" t="str">
        <f>HYPERLINK("https://www.airitibooks.com/Detail/Detail?PublicationID=P20200814005", "https://www.airitibooks.com/Detail/Detail?PublicationID=P20200814005")</f>
        <v>https://www.airitibooks.com/Detail/Detail?PublicationID=P20200814005</v>
      </c>
    </row>
    <row r="413" spans="1:5" x14ac:dyDescent="0.3">
      <c r="A413" s="16">
        <v>412</v>
      </c>
      <c r="B413" s="38" t="s">
        <v>2943</v>
      </c>
      <c r="C413" s="39" t="s">
        <v>126</v>
      </c>
      <c r="D413" s="38" t="s">
        <v>3935</v>
      </c>
      <c r="E413" s="44" t="str">
        <f>HYPERLINK("https://www.airitibooks.com/Detail/Detail?PublicationID=P20200820005", "https://www.airitibooks.com/Detail/Detail?PublicationID=P20200820005")</f>
        <v>https://www.airitibooks.com/Detail/Detail?PublicationID=P20200820005</v>
      </c>
    </row>
    <row r="414" spans="1:5" x14ac:dyDescent="0.3">
      <c r="A414" s="16">
        <v>413</v>
      </c>
      <c r="B414" s="38" t="s">
        <v>2944</v>
      </c>
      <c r="C414" s="39" t="s">
        <v>126</v>
      </c>
      <c r="D414" s="38" t="s">
        <v>3936</v>
      </c>
      <c r="E414" s="44" t="str">
        <f>HYPERLINK("https://www.airitibooks.com/Detail/Detail?PublicationID=P20200820232", "https://www.airitibooks.com/Detail/Detail?PublicationID=P20200820232")</f>
        <v>https://www.airitibooks.com/Detail/Detail?PublicationID=P20200820232</v>
      </c>
    </row>
    <row r="415" spans="1:5" x14ac:dyDescent="0.3">
      <c r="A415" s="16">
        <v>414</v>
      </c>
      <c r="B415" s="38" t="s">
        <v>2945</v>
      </c>
      <c r="C415" s="39" t="s">
        <v>126</v>
      </c>
      <c r="D415" s="38" t="s">
        <v>3937</v>
      </c>
      <c r="E415" s="44" t="str">
        <f>HYPERLINK("https://www.airitibooks.com/Detail/Detail?PublicationID=P20200828017", "https://www.airitibooks.com/Detail/Detail?PublicationID=P20200828017")</f>
        <v>https://www.airitibooks.com/Detail/Detail?PublicationID=P20200828017</v>
      </c>
    </row>
    <row r="416" spans="1:5" x14ac:dyDescent="0.3">
      <c r="A416" s="16">
        <v>415</v>
      </c>
      <c r="B416" s="38" t="s">
        <v>2946</v>
      </c>
      <c r="C416" s="39" t="s">
        <v>126</v>
      </c>
      <c r="D416" s="38" t="s">
        <v>3938</v>
      </c>
      <c r="E416" s="44" t="str">
        <f>HYPERLINK("https://www.airitibooks.com/Detail/Detail?PublicationID=P20200828033", "https://www.airitibooks.com/Detail/Detail?PublicationID=P20200828033")</f>
        <v>https://www.airitibooks.com/Detail/Detail?PublicationID=P20200828033</v>
      </c>
    </row>
    <row r="417" spans="1:5" x14ac:dyDescent="0.3">
      <c r="A417" s="16">
        <v>416</v>
      </c>
      <c r="B417" s="38" t="s">
        <v>2947</v>
      </c>
      <c r="C417" s="39" t="s">
        <v>126</v>
      </c>
      <c r="D417" s="38" t="s">
        <v>3939</v>
      </c>
      <c r="E417" s="44" t="str">
        <f>HYPERLINK("https://www.airitibooks.com/Detail/Detail?PublicationID=P20200828036", "https://www.airitibooks.com/Detail/Detail?PublicationID=P20200828036")</f>
        <v>https://www.airitibooks.com/Detail/Detail?PublicationID=P20200828036</v>
      </c>
    </row>
    <row r="418" spans="1:5" x14ac:dyDescent="0.3">
      <c r="A418" s="16">
        <v>417</v>
      </c>
      <c r="B418" s="38" t="s">
        <v>2948</v>
      </c>
      <c r="C418" s="39" t="s">
        <v>125</v>
      </c>
      <c r="D418" s="38" t="s">
        <v>3940</v>
      </c>
      <c r="E418" s="44" t="str">
        <f>HYPERLINK("https://www.airitibooks.com/Detail/Detail?PublicationID=P20200828172", "https://www.airitibooks.com/Detail/Detail?PublicationID=P20200828172")</f>
        <v>https://www.airitibooks.com/Detail/Detail?PublicationID=P20200828172</v>
      </c>
    </row>
    <row r="419" spans="1:5" x14ac:dyDescent="0.3">
      <c r="A419" s="16">
        <v>418</v>
      </c>
      <c r="B419" s="38" t="s">
        <v>2949</v>
      </c>
      <c r="C419" s="39" t="s">
        <v>126</v>
      </c>
      <c r="D419" s="38" t="s">
        <v>3941</v>
      </c>
      <c r="E419" s="44" t="str">
        <f>HYPERLINK("https://www.airitibooks.com/Detail/Detail?PublicationID=P20200904010", "https://www.airitibooks.com/Detail/Detail?PublicationID=P20200904010")</f>
        <v>https://www.airitibooks.com/Detail/Detail?PublicationID=P20200904010</v>
      </c>
    </row>
    <row r="420" spans="1:5" x14ac:dyDescent="0.3">
      <c r="A420" s="16">
        <v>419</v>
      </c>
      <c r="B420" s="38" t="s">
        <v>2950</v>
      </c>
      <c r="C420" s="39" t="s">
        <v>126</v>
      </c>
      <c r="D420" s="38" t="s">
        <v>3942</v>
      </c>
      <c r="E420" s="44" t="str">
        <f>HYPERLINK("https://www.airitibooks.com/Detail/Detail?PublicationID=P20200904203", "https://www.airitibooks.com/Detail/Detail?PublicationID=P20200904203")</f>
        <v>https://www.airitibooks.com/Detail/Detail?PublicationID=P20200904203</v>
      </c>
    </row>
    <row r="421" spans="1:5" x14ac:dyDescent="0.3">
      <c r="A421" s="16">
        <v>420</v>
      </c>
      <c r="B421" s="38" t="s">
        <v>2951</v>
      </c>
      <c r="C421" s="39" t="s">
        <v>126</v>
      </c>
      <c r="D421" s="38" t="s">
        <v>3943</v>
      </c>
      <c r="E421" s="44" t="str">
        <f>HYPERLINK("https://www.airitibooks.com/Detail/Detail?PublicationID=P20200904204", "https://www.airitibooks.com/Detail/Detail?PublicationID=P20200904204")</f>
        <v>https://www.airitibooks.com/Detail/Detail?PublicationID=P20200904204</v>
      </c>
    </row>
    <row r="422" spans="1:5" x14ac:dyDescent="0.3">
      <c r="A422" s="16">
        <v>421</v>
      </c>
      <c r="B422" s="38" t="s">
        <v>2952</v>
      </c>
      <c r="C422" s="39" t="s">
        <v>126</v>
      </c>
      <c r="D422" s="38" t="s">
        <v>3944</v>
      </c>
      <c r="E422" s="44" t="str">
        <f>HYPERLINK("https://www.airitibooks.com/Detail/Detail?PublicationID=P20200904205", "https://www.airitibooks.com/Detail/Detail?PublicationID=P20200904205")</f>
        <v>https://www.airitibooks.com/Detail/Detail?PublicationID=P20200904205</v>
      </c>
    </row>
    <row r="423" spans="1:5" x14ac:dyDescent="0.3">
      <c r="A423" s="16">
        <v>422</v>
      </c>
      <c r="B423" s="38" t="s">
        <v>2953</v>
      </c>
      <c r="C423" s="39" t="s">
        <v>126</v>
      </c>
      <c r="D423" s="38" t="s">
        <v>3945</v>
      </c>
      <c r="E423" s="44" t="str">
        <f>HYPERLINK("https://www.airitibooks.com/Detail/Detail?PublicationID=P20200904206", "https://www.airitibooks.com/Detail/Detail?PublicationID=P20200904206")</f>
        <v>https://www.airitibooks.com/Detail/Detail?PublicationID=P20200904206</v>
      </c>
    </row>
    <row r="424" spans="1:5" x14ac:dyDescent="0.3">
      <c r="A424" s="16">
        <v>423</v>
      </c>
      <c r="B424" s="38" t="s">
        <v>2954</v>
      </c>
      <c r="C424" s="39" t="s">
        <v>126</v>
      </c>
      <c r="D424" s="38" t="s">
        <v>3946</v>
      </c>
      <c r="E424" s="44" t="str">
        <f>HYPERLINK("https://www.airitibooks.com/Detail/Detail?PublicationID=P20200904207", "https://www.airitibooks.com/Detail/Detail?PublicationID=P20200904207")</f>
        <v>https://www.airitibooks.com/Detail/Detail?PublicationID=P20200904207</v>
      </c>
    </row>
    <row r="425" spans="1:5" x14ac:dyDescent="0.3">
      <c r="A425" s="16">
        <v>424</v>
      </c>
      <c r="B425" s="38" t="s">
        <v>2955</v>
      </c>
      <c r="C425" s="39" t="s">
        <v>126</v>
      </c>
      <c r="D425" s="38" t="s">
        <v>3947</v>
      </c>
      <c r="E425" s="44" t="str">
        <f>HYPERLINK("https://www.airitibooks.com/Detail/Detail?PublicationID=P20200904208", "https://www.airitibooks.com/Detail/Detail?PublicationID=P20200904208")</f>
        <v>https://www.airitibooks.com/Detail/Detail?PublicationID=P20200904208</v>
      </c>
    </row>
    <row r="426" spans="1:5" x14ac:dyDescent="0.3">
      <c r="A426" s="16">
        <v>425</v>
      </c>
      <c r="B426" s="38" t="s">
        <v>2956</v>
      </c>
      <c r="C426" s="39" t="s">
        <v>126</v>
      </c>
      <c r="D426" s="38" t="s">
        <v>3948</v>
      </c>
      <c r="E426" s="44" t="str">
        <f>HYPERLINK("https://www.airitibooks.com/Detail/Detail?PublicationID=P20200904209", "https://www.airitibooks.com/Detail/Detail?PublicationID=P20200904209")</f>
        <v>https://www.airitibooks.com/Detail/Detail?PublicationID=P20200904209</v>
      </c>
    </row>
    <row r="427" spans="1:5" x14ac:dyDescent="0.3">
      <c r="A427" s="16">
        <v>426</v>
      </c>
      <c r="B427" s="38" t="s">
        <v>2957</v>
      </c>
      <c r="C427" s="39" t="s">
        <v>126</v>
      </c>
      <c r="D427" s="38" t="s">
        <v>3949</v>
      </c>
      <c r="E427" s="44" t="str">
        <f>HYPERLINK("https://www.airitibooks.com/Detail/Detail?PublicationID=P20200904210", "https://www.airitibooks.com/Detail/Detail?PublicationID=P20200904210")</f>
        <v>https://www.airitibooks.com/Detail/Detail?PublicationID=P20200904210</v>
      </c>
    </row>
    <row r="428" spans="1:5" x14ac:dyDescent="0.3">
      <c r="A428" s="16">
        <v>427</v>
      </c>
      <c r="B428" s="38" t="s">
        <v>2958</v>
      </c>
      <c r="C428" s="39" t="s">
        <v>126</v>
      </c>
      <c r="D428" s="38" t="s">
        <v>3950</v>
      </c>
      <c r="E428" s="44" t="str">
        <f>HYPERLINK("https://www.airitibooks.com/Detail/Detail?PublicationID=P20200904211", "https://www.airitibooks.com/Detail/Detail?PublicationID=P20200904211")</f>
        <v>https://www.airitibooks.com/Detail/Detail?PublicationID=P20200904211</v>
      </c>
    </row>
    <row r="429" spans="1:5" x14ac:dyDescent="0.3">
      <c r="A429" s="16">
        <v>428</v>
      </c>
      <c r="B429" s="38" t="s">
        <v>2959</v>
      </c>
      <c r="C429" s="39" t="s">
        <v>126</v>
      </c>
      <c r="D429" s="38" t="s">
        <v>3951</v>
      </c>
      <c r="E429" s="44" t="str">
        <f>HYPERLINK("https://www.airitibooks.com/Detail/Detail?PublicationID=P20200904212", "https://www.airitibooks.com/Detail/Detail?PublicationID=P20200904212")</f>
        <v>https://www.airitibooks.com/Detail/Detail?PublicationID=P20200904212</v>
      </c>
    </row>
    <row r="430" spans="1:5" x14ac:dyDescent="0.3">
      <c r="A430" s="16">
        <v>429</v>
      </c>
      <c r="B430" s="38" t="s">
        <v>2960</v>
      </c>
      <c r="C430" s="39" t="s">
        <v>126</v>
      </c>
      <c r="D430" s="38" t="s">
        <v>3952</v>
      </c>
      <c r="E430" s="44" t="str">
        <f>HYPERLINK("https://www.airitibooks.com/Detail/Detail?PublicationID=P20200914005", "https://www.airitibooks.com/Detail/Detail?PublicationID=P20200914005")</f>
        <v>https://www.airitibooks.com/Detail/Detail?PublicationID=P20200914005</v>
      </c>
    </row>
    <row r="431" spans="1:5" x14ac:dyDescent="0.3">
      <c r="A431" s="16">
        <v>430</v>
      </c>
      <c r="B431" s="38" t="s">
        <v>2961</v>
      </c>
      <c r="C431" s="39" t="s">
        <v>126</v>
      </c>
      <c r="D431" s="38" t="s">
        <v>3953</v>
      </c>
      <c r="E431" s="44" t="str">
        <f>HYPERLINK("https://www.airitibooks.com/Detail/Detail?PublicationID=P20200914010", "https://www.airitibooks.com/Detail/Detail?PublicationID=P20200914010")</f>
        <v>https://www.airitibooks.com/Detail/Detail?PublicationID=P20200914010</v>
      </c>
    </row>
    <row r="432" spans="1:5" x14ac:dyDescent="0.3">
      <c r="A432" s="16">
        <v>431</v>
      </c>
      <c r="B432" s="38" t="s">
        <v>2962</v>
      </c>
      <c r="C432" s="39" t="s">
        <v>126</v>
      </c>
      <c r="D432" s="38" t="s">
        <v>3954</v>
      </c>
      <c r="E432" s="44" t="str">
        <f>HYPERLINK("https://www.airitibooks.com/Detail/Detail?PublicationID=P20200914012", "https://www.airitibooks.com/Detail/Detail?PublicationID=P20200914012")</f>
        <v>https://www.airitibooks.com/Detail/Detail?PublicationID=P20200914012</v>
      </c>
    </row>
    <row r="433" spans="1:5" x14ac:dyDescent="0.3">
      <c r="A433" s="16">
        <v>432</v>
      </c>
      <c r="B433" s="38" t="s">
        <v>2963</v>
      </c>
      <c r="C433" s="39" t="s">
        <v>126</v>
      </c>
      <c r="D433" s="38" t="s">
        <v>3955</v>
      </c>
      <c r="E433" s="44" t="str">
        <f>HYPERLINK("https://www.airitibooks.com/Detail/Detail?PublicationID=P20200914116", "https://www.airitibooks.com/Detail/Detail?PublicationID=P20200914116")</f>
        <v>https://www.airitibooks.com/Detail/Detail?PublicationID=P20200914116</v>
      </c>
    </row>
    <row r="434" spans="1:5" x14ac:dyDescent="0.3">
      <c r="A434" s="16">
        <v>433</v>
      </c>
      <c r="B434" s="38" t="s">
        <v>2964</v>
      </c>
      <c r="C434" s="39" t="s">
        <v>126</v>
      </c>
      <c r="D434" s="38" t="s">
        <v>3956</v>
      </c>
      <c r="E434" s="44" t="str">
        <f>HYPERLINK("https://www.airitibooks.com/Detail/Detail?PublicationID=P20200914119", "https://www.airitibooks.com/Detail/Detail?PublicationID=P20200914119")</f>
        <v>https://www.airitibooks.com/Detail/Detail?PublicationID=P20200914119</v>
      </c>
    </row>
    <row r="435" spans="1:5" x14ac:dyDescent="0.3">
      <c r="A435" s="16">
        <v>434</v>
      </c>
      <c r="B435" s="38" t="s">
        <v>2965</v>
      </c>
      <c r="C435" s="39" t="s">
        <v>126</v>
      </c>
      <c r="D435" s="38" t="s">
        <v>3957</v>
      </c>
      <c r="E435" s="44" t="str">
        <f>HYPERLINK("https://www.airitibooks.com/Detail/Detail?PublicationID=P20200914130", "https://www.airitibooks.com/Detail/Detail?PublicationID=P20200914130")</f>
        <v>https://www.airitibooks.com/Detail/Detail?PublicationID=P20200914130</v>
      </c>
    </row>
    <row r="436" spans="1:5" x14ac:dyDescent="0.3">
      <c r="A436" s="16">
        <v>435</v>
      </c>
      <c r="B436" s="38" t="s">
        <v>2966</v>
      </c>
      <c r="C436" s="39" t="s">
        <v>125</v>
      </c>
      <c r="D436" s="38" t="s">
        <v>3958</v>
      </c>
      <c r="E436" s="44" t="str">
        <f>HYPERLINK("https://www.airitibooks.com/Detail/Detail?PublicationID=P20200914210", "https://www.airitibooks.com/Detail/Detail?PublicationID=P20200914210")</f>
        <v>https://www.airitibooks.com/Detail/Detail?PublicationID=P20200914210</v>
      </c>
    </row>
    <row r="437" spans="1:5" x14ac:dyDescent="0.3">
      <c r="A437" s="16">
        <v>436</v>
      </c>
      <c r="B437" s="38" t="s">
        <v>2967</v>
      </c>
      <c r="C437" s="39" t="s">
        <v>126</v>
      </c>
      <c r="D437" s="38" t="s">
        <v>3959</v>
      </c>
      <c r="E437" s="44" t="str">
        <f>HYPERLINK("https://www.airitibooks.com/Detail/Detail?PublicationID=P20200921009", "https://www.airitibooks.com/Detail/Detail?PublicationID=P20200921009")</f>
        <v>https://www.airitibooks.com/Detail/Detail?PublicationID=P20200921009</v>
      </c>
    </row>
    <row r="438" spans="1:5" x14ac:dyDescent="0.3">
      <c r="A438" s="16">
        <v>437</v>
      </c>
      <c r="B438" s="38" t="s">
        <v>2968</v>
      </c>
      <c r="C438" s="39" t="s">
        <v>126</v>
      </c>
      <c r="D438" s="38" t="s">
        <v>3960</v>
      </c>
      <c r="E438" s="44" t="str">
        <f>HYPERLINK("https://www.airitibooks.com/Detail/Detail?PublicationID=P20200921010", "https://www.airitibooks.com/Detail/Detail?PublicationID=P20200921010")</f>
        <v>https://www.airitibooks.com/Detail/Detail?PublicationID=P20200921010</v>
      </c>
    </row>
    <row r="439" spans="1:5" x14ac:dyDescent="0.3">
      <c r="A439" s="16">
        <v>438</v>
      </c>
      <c r="B439" s="38" t="s">
        <v>2969</v>
      </c>
      <c r="C439" s="39" t="s">
        <v>126</v>
      </c>
      <c r="D439" s="38" t="s">
        <v>3961</v>
      </c>
      <c r="E439" s="44" t="str">
        <f>HYPERLINK("https://www.airitibooks.com/Detail/Detail?PublicationID=P20200921035", "https://www.airitibooks.com/Detail/Detail?PublicationID=P20200921035")</f>
        <v>https://www.airitibooks.com/Detail/Detail?PublicationID=P20200921035</v>
      </c>
    </row>
    <row r="440" spans="1:5" x14ac:dyDescent="0.3">
      <c r="A440" s="16">
        <v>439</v>
      </c>
      <c r="B440" s="38" t="s">
        <v>2970</v>
      </c>
      <c r="C440" s="39" t="s">
        <v>126</v>
      </c>
      <c r="D440" s="38" t="s">
        <v>3962</v>
      </c>
      <c r="E440" s="44" t="str">
        <f>HYPERLINK("https://www.airitibooks.com/Detail/Detail?PublicationID=P20200921037", "https://www.airitibooks.com/Detail/Detail?PublicationID=P20200921037")</f>
        <v>https://www.airitibooks.com/Detail/Detail?PublicationID=P20200921037</v>
      </c>
    </row>
    <row r="441" spans="1:5" x14ac:dyDescent="0.3">
      <c r="A441" s="16">
        <v>440</v>
      </c>
      <c r="B441" s="38" t="s">
        <v>2971</v>
      </c>
      <c r="C441" s="39" t="s">
        <v>126</v>
      </c>
      <c r="D441" s="38" t="s">
        <v>3963</v>
      </c>
      <c r="E441" s="44" t="str">
        <f>HYPERLINK("https://www.airitibooks.com/Detail/Detail?PublicationID=P20200921042", "https://www.airitibooks.com/Detail/Detail?PublicationID=P20200921042")</f>
        <v>https://www.airitibooks.com/Detail/Detail?PublicationID=P20200921042</v>
      </c>
    </row>
    <row r="442" spans="1:5" x14ac:dyDescent="0.3">
      <c r="A442" s="16">
        <v>441</v>
      </c>
      <c r="B442" s="38" t="s">
        <v>2972</v>
      </c>
      <c r="C442" s="39" t="s">
        <v>126</v>
      </c>
      <c r="D442" s="38" t="s">
        <v>3964</v>
      </c>
      <c r="E442" s="44" t="str">
        <f>HYPERLINK("https://www.airitibooks.com/Detail/Detail?PublicationID=P20200921043", "https://www.airitibooks.com/Detail/Detail?PublicationID=P20200921043")</f>
        <v>https://www.airitibooks.com/Detail/Detail?PublicationID=P20200921043</v>
      </c>
    </row>
    <row r="443" spans="1:5" x14ac:dyDescent="0.3">
      <c r="A443" s="16">
        <v>442</v>
      </c>
      <c r="B443" s="38" t="s">
        <v>2973</v>
      </c>
      <c r="C443" s="39" t="s">
        <v>126</v>
      </c>
      <c r="D443" s="38" t="s">
        <v>3965</v>
      </c>
      <c r="E443" s="44" t="str">
        <f>HYPERLINK("https://www.airitibooks.com/Detail/Detail?PublicationID=P20200921045", "https://www.airitibooks.com/Detail/Detail?PublicationID=P20200921045")</f>
        <v>https://www.airitibooks.com/Detail/Detail?PublicationID=P20200921045</v>
      </c>
    </row>
    <row r="444" spans="1:5" x14ac:dyDescent="0.3">
      <c r="A444" s="16">
        <v>443</v>
      </c>
      <c r="B444" s="38" t="s">
        <v>2974</v>
      </c>
      <c r="C444" s="39" t="s">
        <v>126</v>
      </c>
      <c r="D444" s="38" t="s">
        <v>3966</v>
      </c>
      <c r="E444" s="44" t="str">
        <f>HYPERLINK("https://www.airitibooks.com/Detail/Detail?PublicationID=P20200925077", "https://www.airitibooks.com/Detail/Detail?PublicationID=P20200925077")</f>
        <v>https://www.airitibooks.com/Detail/Detail?PublicationID=P20200925077</v>
      </c>
    </row>
    <row r="445" spans="1:5" x14ac:dyDescent="0.3">
      <c r="A445" s="16">
        <v>444</v>
      </c>
      <c r="B445" s="38" t="s">
        <v>2975</v>
      </c>
      <c r="C445" s="39" t="s">
        <v>125</v>
      </c>
      <c r="D445" s="38" t="s">
        <v>3967</v>
      </c>
      <c r="E445" s="44" t="str">
        <f>HYPERLINK("https://www.airitibooks.com/Detail/Detail?PublicationID=P20200925080", "https://www.airitibooks.com/Detail/Detail?PublicationID=P20200925080")</f>
        <v>https://www.airitibooks.com/Detail/Detail?PublicationID=P20200925080</v>
      </c>
    </row>
    <row r="446" spans="1:5" x14ac:dyDescent="0.3">
      <c r="A446" s="16">
        <v>445</v>
      </c>
      <c r="B446" s="38" t="s">
        <v>2976</v>
      </c>
      <c r="C446" s="39" t="s">
        <v>125</v>
      </c>
      <c r="D446" s="38" t="s">
        <v>3968</v>
      </c>
      <c r="E446" s="44" t="str">
        <f>HYPERLINK("https://www.airitibooks.com/Detail/Detail?PublicationID=P20201005006", "https://www.airitibooks.com/Detail/Detail?PublicationID=P20201005006")</f>
        <v>https://www.airitibooks.com/Detail/Detail?PublicationID=P20201005006</v>
      </c>
    </row>
    <row r="447" spans="1:5" x14ac:dyDescent="0.3">
      <c r="A447" s="16">
        <v>446</v>
      </c>
      <c r="B447" s="38" t="s">
        <v>2977</v>
      </c>
      <c r="C447" s="39" t="s">
        <v>126</v>
      </c>
      <c r="D447" s="38" t="s">
        <v>3969</v>
      </c>
      <c r="E447" s="44" t="str">
        <f>HYPERLINK("https://www.airitibooks.com/Detail/Detail?PublicationID=P20201005050", "https://www.airitibooks.com/Detail/Detail?PublicationID=P20201005050")</f>
        <v>https://www.airitibooks.com/Detail/Detail?PublicationID=P20201005050</v>
      </c>
    </row>
    <row r="448" spans="1:5" x14ac:dyDescent="0.3">
      <c r="A448" s="16">
        <v>447</v>
      </c>
      <c r="B448" s="38" t="s">
        <v>2978</v>
      </c>
      <c r="C448" s="39" t="s">
        <v>126</v>
      </c>
      <c r="D448" s="38" t="s">
        <v>3970</v>
      </c>
      <c r="E448" s="44" t="str">
        <f>HYPERLINK("https://www.airitibooks.com/Detail/Detail?PublicationID=P20201005067", "https://www.airitibooks.com/Detail/Detail?PublicationID=P20201005067")</f>
        <v>https://www.airitibooks.com/Detail/Detail?PublicationID=P20201005067</v>
      </c>
    </row>
    <row r="449" spans="1:5" x14ac:dyDescent="0.3">
      <c r="A449" s="16">
        <v>448</v>
      </c>
      <c r="B449" s="38" t="s">
        <v>2979</v>
      </c>
      <c r="C449" s="39" t="s">
        <v>126</v>
      </c>
      <c r="D449" s="38" t="s">
        <v>3971</v>
      </c>
      <c r="E449" s="44" t="str">
        <f>HYPERLINK("https://www.airitibooks.com/Detail/Detail?PublicationID=P20201012011", "https://www.airitibooks.com/Detail/Detail?PublicationID=P20201012011")</f>
        <v>https://www.airitibooks.com/Detail/Detail?PublicationID=P20201012011</v>
      </c>
    </row>
    <row r="450" spans="1:5" x14ac:dyDescent="0.3">
      <c r="A450" s="16">
        <v>449</v>
      </c>
      <c r="B450" s="38" t="s">
        <v>22</v>
      </c>
      <c r="C450" s="39" t="s">
        <v>126</v>
      </c>
      <c r="D450" s="38" t="s">
        <v>82</v>
      </c>
      <c r="E450" s="44" t="str">
        <f>HYPERLINK("https://www.airitibooks.com/Detail/Detail?PublicationID=P20201012024", "https://www.airitibooks.com/Detail/Detail?PublicationID=P20201012024")</f>
        <v>https://www.airitibooks.com/Detail/Detail?PublicationID=P20201012024</v>
      </c>
    </row>
    <row r="451" spans="1:5" x14ac:dyDescent="0.3">
      <c r="A451" s="16">
        <v>450</v>
      </c>
      <c r="B451" s="38" t="s">
        <v>2980</v>
      </c>
      <c r="C451" s="39" t="s">
        <v>126</v>
      </c>
      <c r="D451" s="38" t="s">
        <v>3972</v>
      </c>
      <c r="E451" s="44" t="str">
        <f>HYPERLINK("https://www.airitibooks.com/Detail/Detail?PublicationID=P20201012064", "https://www.airitibooks.com/Detail/Detail?PublicationID=P20201012064")</f>
        <v>https://www.airitibooks.com/Detail/Detail?PublicationID=P20201012064</v>
      </c>
    </row>
    <row r="452" spans="1:5" x14ac:dyDescent="0.3">
      <c r="A452" s="16">
        <v>451</v>
      </c>
      <c r="B452" s="38" t="s">
        <v>2981</v>
      </c>
      <c r="C452" s="39" t="s">
        <v>126</v>
      </c>
      <c r="D452" s="38" t="s">
        <v>3973</v>
      </c>
      <c r="E452" s="44" t="str">
        <f>HYPERLINK("https://www.airitibooks.com/Detail/Detail?PublicationID=P20201012083", "https://www.airitibooks.com/Detail/Detail?PublicationID=P20201012083")</f>
        <v>https://www.airitibooks.com/Detail/Detail?PublicationID=P20201012083</v>
      </c>
    </row>
    <row r="453" spans="1:5" x14ac:dyDescent="0.3">
      <c r="A453" s="16">
        <v>452</v>
      </c>
      <c r="B453" s="38" t="s">
        <v>2982</v>
      </c>
      <c r="C453" s="39" t="s">
        <v>126</v>
      </c>
      <c r="D453" s="38" t="s">
        <v>3974</v>
      </c>
      <c r="E453" s="44" t="str">
        <f>HYPERLINK("https://www.airitibooks.com/Detail/Detail?PublicationID=P20201012088", "https://www.airitibooks.com/Detail/Detail?PublicationID=P20201012088")</f>
        <v>https://www.airitibooks.com/Detail/Detail?PublicationID=P20201012088</v>
      </c>
    </row>
    <row r="454" spans="1:5" x14ac:dyDescent="0.3">
      <c r="A454" s="16">
        <v>453</v>
      </c>
      <c r="B454" s="38" t="s">
        <v>2983</v>
      </c>
      <c r="C454" s="39" t="s">
        <v>126</v>
      </c>
      <c r="D454" s="38" t="s">
        <v>3975</v>
      </c>
      <c r="E454" s="44" t="str">
        <f>HYPERLINK("https://www.airitibooks.com/Detail/Detail?PublicationID=P20201012175", "https://www.airitibooks.com/Detail/Detail?PublicationID=P20201012175")</f>
        <v>https://www.airitibooks.com/Detail/Detail?PublicationID=P20201012175</v>
      </c>
    </row>
    <row r="455" spans="1:5" x14ac:dyDescent="0.3">
      <c r="A455" s="16">
        <v>454</v>
      </c>
      <c r="B455" s="38" t="s">
        <v>2984</v>
      </c>
      <c r="C455" s="39" t="s">
        <v>125</v>
      </c>
      <c r="D455" s="38" t="s">
        <v>3976</v>
      </c>
      <c r="E455" s="44" t="str">
        <f>HYPERLINK("https://www.airitibooks.com/Detail/Detail?PublicationID=P20201012187", "https://www.airitibooks.com/Detail/Detail?PublicationID=P20201012187")</f>
        <v>https://www.airitibooks.com/Detail/Detail?PublicationID=P20201012187</v>
      </c>
    </row>
    <row r="456" spans="1:5" x14ac:dyDescent="0.3">
      <c r="A456" s="16">
        <v>455</v>
      </c>
      <c r="B456" s="38" t="s">
        <v>2985</v>
      </c>
      <c r="C456" s="39" t="s">
        <v>126</v>
      </c>
      <c r="D456" s="38" t="s">
        <v>3977</v>
      </c>
      <c r="E456" s="44" t="str">
        <f>HYPERLINK("https://www.airitibooks.com/Detail/Detail?PublicationID=P20201012193", "https://www.airitibooks.com/Detail/Detail?PublicationID=P20201012193")</f>
        <v>https://www.airitibooks.com/Detail/Detail?PublicationID=P20201012193</v>
      </c>
    </row>
    <row r="457" spans="1:5" x14ac:dyDescent="0.3">
      <c r="A457" s="16">
        <v>456</v>
      </c>
      <c r="B457" s="38" t="s">
        <v>2986</v>
      </c>
      <c r="C457" s="39" t="s">
        <v>125</v>
      </c>
      <c r="D457" s="38" t="s">
        <v>3978</v>
      </c>
      <c r="E457" s="44" t="str">
        <f>HYPERLINK("https://www.airitibooks.com/Detail/Detail?PublicationID=P20201015019", "https://www.airitibooks.com/Detail/Detail?PublicationID=P20201015019")</f>
        <v>https://www.airitibooks.com/Detail/Detail?PublicationID=P20201015019</v>
      </c>
    </row>
    <row r="458" spans="1:5" x14ac:dyDescent="0.3">
      <c r="A458" s="16">
        <v>457</v>
      </c>
      <c r="B458" s="38" t="s">
        <v>2987</v>
      </c>
      <c r="C458" s="39" t="s">
        <v>125</v>
      </c>
      <c r="D458" s="38" t="s">
        <v>3979</v>
      </c>
      <c r="E458" s="44" t="str">
        <f>HYPERLINK("https://www.airitibooks.com/Detail/Detail?PublicationID=P20201015022", "https://www.airitibooks.com/Detail/Detail?PublicationID=P20201015022")</f>
        <v>https://www.airitibooks.com/Detail/Detail?PublicationID=P20201015022</v>
      </c>
    </row>
    <row r="459" spans="1:5" x14ac:dyDescent="0.3">
      <c r="A459" s="16">
        <v>458</v>
      </c>
      <c r="B459" s="38" t="s">
        <v>2988</v>
      </c>
      <c r="C459" s="39" t="s">
        <v>125</v>
      </c>
      <c r="D459" s="38" t="s">
        <v>3980</v>
      </c>
      <c r="E459" s="44" t="str">
        <f>HYPERLINK("https://www.airitibooks.com/Detail/Detail?PublicationID=P20201015038", "https://www.airitibooks.com/Detail/Detail?PublicationID=P20201015038")</f>
        <v>https://www.airitibooks.com/Detail/Detail?PublicationID=P20201015038</v>
      </c>
    </row>
    <row r="460" spans="1:5" x14ac:dyDescent="0.3">
      <c r="A460" s="16">
        <v>459</v>
      </c>
      <c r="B460" s="38" t="s">
        <v>2989</v>
      </c>
      <c r="C460" s="39" t="s">
        <v>126</v>
      </c>
      <c r="D460" s="38" t="s">
        <v>3981</v>
      </c>
      <c r="E460" s="44" t="str">
        <f>HYPERLINK("https://www.airitibooks.com/Detail/Detail?PublicationID=P20201020001", "https://www.airitibooks.com/Detail/Detail?PublicationID=P20201020001")</f>
        <v>https://www.airitibooks.com/Detail/Detail?PublicationID=P20201020001</v>
      </c>
    </row>
    <row r="461" spans="1:5" x14ac:dyDescent="0.3">
      <c r="A461" s="16">
        <v>460</v>
      </c>
      <c r="B461" s="38" t="s">
        <v>2990</v>
      </c>
      <c r="C461" s="39" t="s">
        <v>126</v>
      </c>
      <c r="D461" s="38" t="s">
        <v>3982</v>
      </c>
      <c r="E461" s="44" t="str">
        <f>HYPERLINK("https://www.airitibooks.com/Detail/Detail?PublicationID=P20201026008", "https://www.airitibooks.com/Detail/Detail?PublicationID=P20201026008")</f>
        <v>https://www.airitibooks.com/Detail/Detail?PublicationID=P20201026008</v>
      </c>
    </row>
    <row r="462" spans="1:5" x14ac:dyDescent="0.3">
      <c r="A462" s="16">
        <v>461</v>
      </c>
      <c r="B462" s="38" t="s">
        <v>2991</v>
      </c>
      <c r="C462" s="39" t="s">
        <v>126</v>
      </c>
      <c r="D462" s="38" t="s">
        <v>3983</v>
      </c>
      <c r="E462" s="44" t="str">
        <f>HYPERLINK("https://www.airitibooks.com/Detail/Detail?PublicationID=P20201026009", "https://www.airitibooks.com/Detail/Detail?PublicationID=P20201026009")</f>
        <v>https://www.airitibooks.com/Detail/Detail?PublicationID=P20201026009</v>
      </c>
    </row>
    <row r="463" spans="1:5" x14ac:dyDescent="0.3">
      <c r="A463" s="16">
        <v>462</v>
      </c>
      <c r="B463" s="38" t="s">
        <v>2992</v>
      </c>
      <c r="C463" s="39" t="s">
        <v>126</v>
      </c>
      <c r="D463" s="38" t="s">
        <v>3984</v>
      </c>
      <c r="E463" s="44" t="str">
        <f>HYPERLINK("https://www.airitibooks.com/Detail/Detail?PublicationID=P20201026013", "https://www.airitibooks.com/Detail/Detail?PublicationID=P20201026013")</f>
        <v>https://www.airitibooks.com/Detail/Detail?PublicationID=P20201026013</v>
      </c>
    </row>
    <row r="464" spans="1:5" x14ac:dyDescent="0.3">
      <c r="A464" s="16">
        <v>463</v>
      </c>
      <c r="B464" s="38" t="s">
        <v>2993</v>
      </c>
      <c r="C464" s="39" t="s">
        <v>126</v>
      </c>
      <c r="D464" s="38" t="s">
        <v>3985</v>
      </c>
      <c r="E464" s="44" t="str">
        <f>HYPERLINK("https://www.airitibooks.com/Detail/Detail?PublicationID=P20201030002", "https://www.airitibooks.com/Detail/Detail?PublicationID=P20201030002")</f>
        <v>https://www.airitibooks.com/Detail/Detail?PublicationID=P20201030002</v>
      </c>
    </row>
    <row r="465" spans="1:5" x14ac:dyDescent="0.3">
      <c r="A465" s="16">
        <v>464</v>
      </c>
      <c r="B465" s="38" t="s">
        <v>2994</v>
      </c>
      <c r="C465" s="39" t="s">
        <v>125</v>
      </c>
      <c r="D465" s="38" t="s">
        <v>3986</v>
      </c>
      <c r="E465" s="44" t="str">
        <f>HYPERLINK("https://www.airitibooks.com/Detail/Detail?PublicationID=P20201030146", "https://www.airitibooks.com/Detail/Detail?PublicationID=P20201030146")</f>
        <v>https://www.airitibooks.com/Detail/Detail?PublicationID=P20201030146</v>
      </c>
    </row>
    <row r="466" spans="1:5" x14ac:dyDescent="0.3">
      <c r="A466" s="16">
        <v>465</v>
      </c>
      <c r="B466" s="38" t="s">
        <v>2995</v>
      </c>
      <c r="C466" s="39" t="s">
        <v>125</v>
      </c>
      <c r="D466" s="38" t="s">
        <v>3987</v>
      </c>
      <c r="E466" s="44" t="str">
        <f>HYPERLINK("https://www.airitibooks.com/Detail/Detail?PublicationID=P20201030151", "https://www.airitibooks.com/Detail/Detail?PublicationID=P20201030151")</f>
        <v>https://www.airitibooks.com/Detail/Detail?PublicationID=P20201030151</v>
      </c>
    </row>
    <row r="467" spans="1:5" x14ac:dyDescent="0.3">
      <c r="A467" s="16">
        <v>466</v>
      </c>
      <c r="B467" s="38" t="s">
        <v>2996</v>
      </c>
      <c r="C467" s="39" t="s">
        <v>125</v>
      </c>
      <c r="D467" s="38" t="s">
        <v>3988</v>
      </c>
      <c r="E467" s="44" t="str">
        <f>HYPERLINK("https://www.airitibooks.com/Detail/Detail?PublicationID=P20201030156", "https://www.airitibooks.com/Detail/Detail?PublicationID=P20201030156")</f>
        <v>https://www.airitibooks.com/Detail/Detail?PublicationID=P20201030156</v>
      </c>
    </row>
    <row r="468" spans="1:5" x14ac:dyDescent="0.3">
      <c r="A468" s="16">
        <v>467</v>
      </c>
      <c r="B468" s="38" t="s">
        <v>2997</v>
      </c>
      <c r="C468" s="39" t="s">
        <v>125</v>
      </c>
      <c r="D468" s="38" t="s">
        <v>3989</v>
      </c>
      <c r="E468" s="44" t="str">
        <f>HYPERLINK("https://www.airitibooks.com/Detail/Detail?PublicationID=P20201030160", "https://www.airitibooks.com/Detail/Detail?PublicationID=P20201030160")</f>
        <v>https://www.airitibooks.com/Detail/Detail?PublicationID=P20201030160</v>
      </c>
    </row>
    <row r="469" spans="1:5" x14ac:dyDescent="0.3">
      <c r="A469" s="16">
        <v>468</v>
      </c>
      <c r="B469" s="38" t="s">
        <v>2998</v>
      </c>
      <c r="C469" s="39" t="s">
        <v>126</v>
      </c>
      <c r="D469" s="38" t="s">
        <v>3990</v>
      </c>
      <c r="E469" s="44" t="str">
        <f>HYPERLINK("https://www.airitibooks.com/Detail/Detail?PublicationID=P20201105020", "https://www.airitibooks.com/Detail/Detail?PublicationID=P20201105020")</f>
        <v>https://www.airitibooks.com/Detail/Detail?PublicationID=P20201105020</v>
      </c>
    </row>
    <row r="470" spans="1:5" x14ac:dyDescent="0.3">
      <c r="A470" s="16">
        <v>469</v>
      </c>
      <c r="B470" s="38" t="s">
        <v>2999</v>
      </c>
      <c r="C470" s="39" t="s">
        <v>126</v>
      </c>
      <c r="D470" s="38" t="s">
        <v>3991</v>
      </c>
      <c r="E470" s="44" t="str">
        <f>HYPERLINK("https://www.airitibooks.com/Detail/Detail?PublicationID=P20201105021", "https://www.airitibooks.com/Detail/Detail?PublicationID=P20201105021")</f>
        <v>https://www.airitibooks.com/Detail/Detail?PublicationID=P20201105021</v>
      </c>
    </row>
    <row r="471" spans="1:5" x14ac:dyDescent="0.3">
      <c r="A471" s="16">
        <v>470</v>
      </c>
      <c r="B471" s="38" t="s">
        <v>3000</v>
      </c>
      <c r="C471" s="39" t="s">
        <v>126</v>
      </c>
      <c r="D471" s="38" t="s">
        <v>3992</v>
      </c>
      <c r="E471" s="44" t="str">
        <f>HYPERLINK("https://www.airitibooks.com/Detail/Detail?PublicationID=P20201105022", "https://www.airitibooks.com/Detail/Detail?PublicationID=P20201105022")</f>
        <v>https://www.airitibooks.com/Detail/Detail?PublicationID=P20201105022</v>
      </c>
    </row>
    <row r="472" spans="1:5" x14ac:dyDescent="0.3">
      <c r="A472" s="16">
        <v>471</v>
      </c>
      <c r="B472" s="38" t="s">
        <v>3001</v>
      </c>
      <c r="C472" s="39" t="s">
        <v>126</v>
      </c>
      <c r="D472" s="38" t="s">
        <v>3993</v>
      </c>
      <c r="E472" s="44" t="str">
        <f>HYPERLINK("https://www.airitibooks.com/Detail/Detail?PublicationID=P20201105023", "https://www.airitibooks.com/Detail/Detail?PublicationID=P20201105023")</f>
        <v>https://www.airitibooks.com/Detail/Detail?PublicationID=P20201105023</v>
      </c>
    </row>
    <row r="473" spans="1:5" x14ac:dyDescent="0.3">
      <c r="A473" s="16">
        <v>472</v>
      </c>
      <c r="B473" s="38" t="s">
        <v>3002</v>
      </c>
      <c r="C473" s="39" t="s">
        <v>125</v>
      </c>
      <c r="D473" s="38" t="s">
        <v>3994</v>
      </c>
      <c r="E473" s="44" t="str">
        <f>HYPERLINK("https://www.airitibooks.com/Detail/Detail?PublicationID=P20201105155", "https://www.airitibooks.com/Detail/Detail?PublicationID=P20201105155")</f>
        <v>https://www.airitibooks.com/Detail/Detail?PublicationID=P20201105155</v>
      </c>
    </row>
    <row r="474" spans="1:5" x14ac:dyDescent="0.3">
      <c r="A474" s="16">
        <v>473</v>
      </c>
      <c r="B474" s="38" t="s">
        <v>3003</v>
      </c>
      <c r="C474" s="39" t="s">
        <v>126</v>
      </c>
      <c r="D474" s="38" t="s">
        <v>3995</v>
      </c>
      <c r="E474" s="44" t="str">
        <f>HYPERLINK("https://www.airitibooks.com/Detail/Detail?PublicationID=P20201116005", "https://www.airitibooks.com/Detail/Detail?PublicationID=P20201116005")</f>
        <v>https://www.airitibooks.com/Detail/Detail?PublicationID=P20201116005</v>
      </c>
    </row>
    <row r="475" spans="1:5" x14ac:dyDescent="0.3">
      <c r="A475" s="16">
        <v>474</v>
      </c>
      <c r="B475" s="38" t="s">
        <v>3004</v>
      </c>
      <c r="C475" s="39" t="s">
        <v>126</v>
      </c>
      <c r="D475" s="38" t="s">
        <v>3996</v>
      </c>
      <c r="E475" s="44" t="str">
        <f>HYPERLINK("https://www.airitibooks.com/Detail/Detail?PublicationID=P20201116035", "https://www.airitibooks.com/Detail/Detail?PublicationID=P20201116035")</f>
        <v>https://www.airitibooks.com/Detail/Detail?PublicationID=P20201116035</v>
      </c>
    </row>
    <row r="476" spans="1:5" x14ac:dyDescent="0.3">
      <c r="A476" s="16">
        <v>475</v>
      </c>
      <c r="B476" s="38" t="s">
        <v>3005</v>
      </c>
      <c r="C476" s="39" t="s">
        <v>126</v>
      </c>
      <c r="D476" s="38" t="s">
        <v>3997</v>
      </c>
      <c r="E476" s="44" t="str">
        <f>HYPERLINK("https://www.airitibooks.com/Detail/Detail?PublicationID=P20201116128", "https://www.airitibooks.com/Detail/Detail?PublicationID=P20201116128")</f>
        <v>https://www.airitibooks.com/Detail/Detail?PublicationID=P20201116128</v>
      </c>
    </row>
    <row r="477" spans="1:5" x14ac:dyDescent="0.3">
      <c r="A477" s="16">
        <v>476</v>
      </c>
      <c r="B477" s="38" t="s">
        <v>3006</v>
      </c>
      <c r="C477" s="39" t="s">
        <v>126</v>
      </c>
      <c r="D477" s="38" t="s">
        <v>3998</v>
      </c>
      <c r="E477" s="44" t="str">
        <f>HYPERLINK("https://www.airitibooks.com/Detail/Detail?PublicationID=P20201116130", "https://www.airitibooks.com/Detail/Detail?PublicationID=P20201116130")</f>
        <v>https://www.airitibooks.com/Detail/Detail?PublicationID=P20201116130</v>
      </c>
    </row>
    <row r="478" spans="1:5" x14ac:dyDescent="0.3">
      <c r="A478" s="16">
        <v>477</v>
      </c>
      <c r="B478" s="38" t="s">
        <v>3007</v>
      </c>
      <c r="C478" s="39" t="s">
        <v>126</v>
      </c>
      <c r="D478" s="38" t="s">
        <v>3999</v>
      </c>
      <c r="E478" s="44" t="str">
        <f>HYPERLINK("https://www.airitibooks.com/Detail/Detail?PublicationID=P20201116176", "https://www.airitibooks.com/Detail/Detail?PublicationID=P20201116176")</f>
        <v>https://www.airitibooks.com/Detail/Detail?PublicationID=P20201116176</v>
      </c>
    </row>
    <row r="479" spans="1:5" x14ac:dyDescent="0.3">
      <c r="A479" s="16">
        <v>478</v>
      </c>
      <c r="B479" s="38" t="s">
        <v>3008</v>
      </c>
      <c r="C479" s="39" t="s">
        <v>126</v>
      </c>
      <c r="D479" s="38" t="s">
        <v>4000</v>
      </c>
      <c r="E479" s="44" t="str">
        <f>HYPERLINK("https://www.airitibooks.com/Detail/Detail?PublicationID=P20201116194", "https://www.airitibooks.com/Detail/Detail?PublicationID=P20201116194")</f>
        <v>https://www.airitibooks.com/Detail/Detail?PublicationID=P20201116194</v>
      </c>
    </row>
    <row r="480" spans="1:5" x14ac:dyDescent="0.3">
      <c r="A480" s="16">
        <v>479</v>
      </c>
      <c r="B480" s="38" t="s">
        <v>3009</v>
      </c>
      <c r="C480" s="39" t="s">
        <v>126</v>
      </c>
      <c r="D480" s="38" t="s">
        <v>4001</v>
      </c>
      <c r="E480" s="44" t="str">
        <f>HYPERLINK("https://www.airitibooks.com/Detail/Detail?PublicationID=P20201116196", "https://www.airitibooks.com/Detail/Detail?PublicationID=P20201116196")</f>
        <v>https://www.airitibooks.com/Detail/Detail?PublicationID=P20201116196</v>
      </c>
    </row>
    <row r="481" spans="1:5" x14ac:dyDescent="0.3">
      <c r="A481" s="16">
        <v>480</v>
      </c>
      <c r="B481" s="38" t="s">
        <v>3010</v>
      </c>
      <c r="C481" s="39" t="s">
        <v>126</v>
      </c>
      <c r="D481" s="38" t="s">
        <v>4002</v>
      </c>
      <c r="E481" s="44" t="str">
        <f>HYPERLINK("https://www.airitibooks.com/Detail/Detail?PublicationID=P20201116200", "https://www.airitibooks.com/Detail/Detail?PublicationID=P20201116200")</f>
        <v>https://www.airitibooks.com/Detail/Detail?PublicationID=P20201116200</v>
      </c>
    </row>
    <row r="482" spans="1:5" x14ac:dyDescent="0.3">
      <c r="A482" s="16">
        <v>481</v>
      </c>
      <c r="B482" s="38" t="s">
        <v>3011</v>
      </c>
      <c r="C482" s="39" t="s">
        <v>126</v>
      </c>
      <c r="D482" s="38" t="s">
        <v>4003</v>
      </c>
      <c r="E482" s="44" t="str">
        <f>HYPERLINK("https://www.airitibooks.com/Detail/Detail?PublicationID=P20201116202", "https://www.airitibooks.com/Detail/Detail?PublicationID=P20201116202")</f>
        <v>https://www.airitibooks.com/Detail/Detail?PublicationID=P20201116202</v>
      </c>
    </row>
    <row r="483" spans="1:5" x14ac:dyDescent="0.3">
      <c r="A483" s="16">
        <v>482</v>
      </c>
      <c r="B483" s="38" t="s">
        <v>3012</v>
      </c>
      <c r="C483" s="39" t="s">
        <v>126</v>
      </c>
      <c r="D483" s="38" t="s">
        <v>4004</v>
      </c>
      <c r="E483" s="44" t="str">
        <f>HYPERLINK("https://www.airitibooks.com/Detail/Detail?PublicationID=P20201116214", "https://www.airitibooks.com/Detail/Detail?PublicationID=P20201116214")</f>
        <v>https://www.airitibooks.com/Detail/Detail?PublicationID=P20201116214</v>
      </c>
    </row>
    <row r="484" spans="1:5" x14ac:dyDescent="0.3">
      <c r="A484" s="16">
        <v>483</v>
      </c>
      <c r="B484" s="38" t="s">
        <v>3013</v>
      </c>
      <c r="C484" s="39" t="s">
        <v>126</v>
      </c>
      <c r="D484" s="38" t="s">
        <v>4005</v>
      </c>
      <c r="E484" s="44" t="str">
        <f>HYPERLINK("https://www.airitibooks.com/Detail/Detail?PublicationID=P20201116215", "https://www.airitibooks.com/Detail/Detail?PublicationID=P20201116215")</f>
        <v>https://www.airitibooks.com/Detail/Detail?PublicationID=P20201116215</v>
      </c>
    </row>
    <row r="485" spans="1:5" x14ac:dyDescent="0.3">
      <c r="A485" s="16">
        <v>484</v>
      </c>
      <c r="B485" s="38" t="s">
        <v>3014</v>
      </c>
      <c r="C485" s="39" t="s">
        <v>126</v>
      </c>
      <c r="D485" s="38" t="s">
        <v>4006</v>
      </c>
      <c r="E485" s="44" t="str">
        <f>HYPERLINK("https://www.airitibooks.com/Detail/Detail?PublicationID=P20201116216", "https://www.airitibooks.com/Detail/Detail?PublicationID=P20201116216")</f>
        <v>https://www.airitibooks.com/Detail/Detail?PublicationID=P20201116216</v>
      </c>
    </row>
    <row r="486" spans="1:5" x14ac:dyDescent="0.3">
      <c r="A486" s="16">
        <v>485</v>
      </c>
      <c r="B486" s="38" t="s">
        <v>3015</v>
      </c>
      <c r="C486" s="39" t="s">
        <v>126</v>
      </c>
      <c r="D486" s="38" t="s">
        <v>4007</v>
      </c>
      <c r="E486" s="44" t="str">
        <f>HYPERLINK("https://www.airitibooks.com/Detail/Detail?PublicationID=P20201116218", "https://www.airitibooks.com/Detail/Detail?PublicationID=P20201116218")</f>
        <v>https://www.airitibooks.com/Detail/Detail?PublicationID=P20201116218</v>
      </c>
    </row>
    <row r="487" spans="1:5" x14ac:dyDescent="0.3">
      <c r="A487" s="16">
        <v>486</v>
      </c>
      <c r="B487" s="38" t="s">
        <v>3016</v>
      </c>
      <c r="C487" s="39" t="s">
        <v>126</v>
      </c>
      <c r="D487" s="38" t="s">
        <v>4008</v>
      </c>
      <c r="E487" s="44" t="str">
        <f>HYPERLINK("https://www.airitibooks.com/Detail/Detail?PublicationID=P20201120008", "https://www.airitibooks.com/Detail/Detail?PublicationID=P20201120008")</f>
        <v>https://www.airitibooks.com/Detail/Detail?PublicationID=P20201120008</v>
      </c>
    </row>
    <row r="488" spans="1:5" x14ac:dyDescent="0.3">
      <c r="A488" s="16">
        <v>487</v>
      </c>
      <c r="B488" s="38" t="s">
        <v>3017</v>
      </c>
      <c r="C488" s="39" t="s">
        <v>126</v>
      </c>
      <c r="D488" s="38" t="s">
        <v>4009</v>
      </c>
      <c r="E488" s="44" t="str">
        <f>HYPERLINK("https://www.airitibooks.com/Detail/Detail?PublicationID=P20201120010", "https://www.airitibooks.com/Detail/Detail?PublicationID=P20201120010")</f>
        <v>https://www.airitibooks.com/Detail/Detail?PublicationID=P20201120010</v>
      </c>
    </row>
    <row r="489" spans="1:5" x14ac:dyDescent="0.3">
      <c r="A489" s="16">
        <v>488</v>
      </c>
      <c r="B489" s="38" t="s">
        <v>3018</v>
      </c>
      <c r="C489" s="39" t="s">
        <v>126</v>
      </c>
      <c r="D489" s="38" t="s">
        <v>4010</v>
      </c>
      <c r="E489" s="44" t="str">
        <f>HYPERLINK("https://www.airitibooks.com/Detail/Detail?PublicationID=P20201120024", "https://www.airitibooks.com/Detail/Detail?PublicationID=P20201120024")</f>
        <v>https://www.airitibooks.com/Detail/Detail?PublicationID=P20201120024</v>
      </c>
    </row>
    <row r="490" spans="1:5" x14ac:dyDescent="0.3">
      <c r="A490" s="16">
        <v>489</v>
      </c>
      <c r="B490" s="38" t="s">
        <v>3019</v>
      </c>
      <c r="C490" s="39" t="s">
        <v>126</v>
      </c>
      <c r="D490" s="38" t="s">
        <v>4011</v>
      </c>
      <c r="E490" s="44" t="str">
        <f>HYPERLINK("https://www.airitibooks.com/Detail/Detail?PublicationID=P20201120025", "https://www.airitibooks.com/Detail/Detail?PublicationID=P20201120025")</f>
        <v>https://www.airitibooks.com/Detail/Detail?PublicationID=P20201120025</v>
      </c>
    </row>
    <row r="491" spans="1:5" x14ac:dyDescent="0.3">
      <c r="A491" s="16">
        <v>490</v>
      </c>
      <c r="B491" s="38" t="s">
        <v>25</v>
      </c>
      <c r="C491" s="39" t="s">
        <v>126</v>
      </c>
      <c r="D491" s="38" t="s">
        <v>85</v>
      </c>
      <c r="E491" s="44" t="str">
        <f>HYPERLINK("https://www.airitibooks.com/Detail/Detail?PublicationID=P20201120040", "https://www.airitibooks.com/Detail/Detail?PublicationID=P20201120040")</f>
        <v>https://www.airitibooks.com/Detail/Detail?PublicationID=P20201120040</v>
      </c>
    </row>
    <row r="492" spans="1:5" x14ac:dyDescent="0.3">
      <c r="A492" s="16">
        <v>491</v>
      </c>
      <c r="B492" s="38" t="s">
        <v>3020</v>
      </c>
      <c r="C492" s="39" t="s">
        <v>126</v>
      </c>
      <c r="D492" s="38" t="s">
        <v>4012</v>
      </c>
      <c r="E492" s="44" t="str">
        <f>HYPERLINK("https://www.airitibooks.com/Detail/Detail?PublicationID=P20201120046", "https://www.airitibooks.com/Detail/Detail?PublicationID=P20201120046")</f>
        <v>https://www.airitibooks.com/Detail/Detail?PublicationID=P20201120046</v>
      </c>
    </row>
    <row r="493" spans="1:5" x14ac:dyDescent="0.3">
      <c r="A493" s="16">
        <v>492</v>
      </c>
      <c r="B493" s="38" t="s">
        <v>3021</v>
      </c>
      <c r="C493" s="39" t="s">
        <v>126</v>
      </c>
      <c r="D493" s="38" t="s">
        <v>4013</v>
      </c>
      <c r="E493" s="44" t="str">
        <f>HYPERLINK("https://www.airitibooks.com/Detail/Detail?PublicationID=P20201120063", "https://www.airitibooks.com/Detail/Detail?PublicationID=P20201120063")</f>
        <v>https://www.airitibooks.com/Detail/Detail?PublicationID=P20201120063</v>
      </c>
    </row>
    <row r="494" spans="1:5" x14ac:dyDescent="0.3">
      <c r="A494" s="16">
        <v>493</v>
      </c>
      <c r="B494" s="38" t="s">
        <v>3022</v>
      </c>
      <c r="C494" s="39" t="s">
        <v>126</v>
      </c>
      <c r="D494" s="38" t="s">
        <v>4014</v>
      </c>
      <c r="E494" s="44" t="str">
        <f>HYPERLINK("https://www.airitibooks.com/Detail/Detail?PublicationID=P20201120065", "https://www.airitibooks.com/Detail/Detail?PublicationID=P20201120065")</f>
        <v>https://www.airitibooks.com/Detail/Detail?PublicationID=P20201120065</v>
      </c>
    </row>
    <row r="495" spans="1:5" x14ac:dyDescent="0.3">
      <c r="A495" s="16">
        <v>494</v>
      </c>
      <c r="B495" s="38" t="s">
        <v>3023</v>
      </c>
      <c r="C495" s="39" t="s">
        <v>126</v>
      </c>
      <c r="D495" s="38" t="s">
        <v>4015</v>
      </c>
      <c r="E495" s="44" t="str">
        <f>HYPERLINK("https://www.airitibooks.com/Detail/Detail?PublicationID=P20201120086", "https://www.airitibooks.com/Detail/Detail?PublicationID=P20201120086")</f>
        <v>https://www.airitibooks.com/Detail/Detail?PublicationID=P20201120086</v>
      </c>
    </row>
    <row r="496" spans="1:5" x14ac:dyDescent="0.3">
      <c r="A496" s="16">
        <v>495</v>
      </c>
      <c r="B496" s="38" t="s">
        <v>3024</v>
      </c>
      <c r="C496" s="39" t="s">
        <v>126</v>
      </c>
      <c r="D496" s="38" t="s">
        <v>4016</v>
      </c>
      <c r="E496" s="44" t="str">
        <f>HYPERLINK("https://www.airitibooks.com/Detail/Detail?PublicationID=P20201120087", "https://www.airitibooks.com/Detail/Detail?PublicationID=P20201120087")</f>
        <v>https://www.airitibooks.com/Detail/Detail?PublicationID=P20201120087</v>
      </c>
    </row>
    <row r="497" spans="1:5" x14ac:dyDescent="0.3">
      <c r="A497" s="16">
        <v>496</v>
      </c>
      <c r="B497" s="38" t="s">
        <v>3025</v>
      </c>
      <c r="C497" s="39" t="s">
        <v>126</v>
      </c>
      <c r="D497" s="38" t="s">
        <v>4017</v>
      </c>
      <c r="E497" s="44" t="str">
        <f>HYPERLINK("https://www.airitibooks.com/Detail/Detail?PublicationID=P20201120088", "https://www.airitibooks.com/Detail/Detail?PublicationID=P20201120088")</f>
        <v>https://www.airitibooks.com/Detail/Detail?PublicationID=P20201120088</v>
      </c>
    </row>
    <row r="498" spans="1:5" x14ac:dyDescent="0.3">
      <c r="A498" s="16">
        <v>497</v>
      </c>
      <c r="B498" s="38" t="s">
        <v>3026</v>
      </c>
      <c r="C498" s="39" t="s">
        <v>125</v>
      </c>
      <c r="D498" s="38" t="s">
        <v>4018</v>
      </c>
      <c r="E498" s="44" t="str">
        <f>HYPERLINK("https://www.airitibooks.com/Detail/Detail?PublicationID=P20201120112", "https://www.airitibooks.com/Detail/Detail?PublicationID=P20201120112")</f>
        <v>https://www.airitibooks.com/Detail/Detail?PublicationID=P20201120112</v>
      </c>
    </row>
    <row r="499" spans="1:5" x14ac:dyDescent="0.3">
      <c r="A499" s="16">
        <v>498</v>
      </c>
      <c r="B499" s="38" t="s">
        <v>3027</v>
      </c>
      <c r="C499" s="39" t="s">
        <v>125</v>
      </c>
      <c r="D499" s="38" t="s">
        <v>4019</v>
      </c>
      <c r="E499" s="44" t="str">
        <f>HYPERLINK("https://www.airitibooks.com/Detail/Detail?PublicationID=P20201120140", "https://www.airitibooks.com/Detail/Detail?PublicationID=P20201120140")</f>
        <v>https://www.airitibooks.com/Detail/Detail?PublicationID=P20201120140</v>
      </c>
    </row>
    <row r="500" spans="1:5" x14ac:dyDescent="0.3">
      <c r="A500" s="16">
        <v>499</v>
      </c>
      <c r="B500" s="38" t="s">
        <v>3028</v>
      </c>
      <c r="C500" s="39" t="s">
        <v>125</v>
      </c>
      <c r="D500" s="38" t="s">
        <v>4020</v>
      </c>
      <c r="E500" s="44" t="str">
        <f>HYPERLINK("https://www.airitibooks.com/Detail/Detail?PublicationID=P20201125003", "https://www.airitibooks.com/Detail/Detail?PublicationID=P20201125003")</f>
        <v>https://www.airitibooks.com/Detail/Detail?PublicationID=P20201125003</v>
      </c>
    </row>
    <row r="501" spans="1:5" x14ac:dyDescent="0.3">
      <c r="A501" s="16">
        <v>500</v>
      </c>
      <c r="B501" s="38" t="s">
        <v>3029</v>
      </c>
      <c r="C501" s="39" t="s">
        <v>125</v>
      </c>
      <c r="D501" s="38" t="s">
        <v>4021</v>
      </c>
      <c r="E501" s="44" t="str">
        <f>HYPERLINK("https://www.airitibooks.com/Detail/Detail?PublicationID=P20201125015", "https://www.airitibooks.com/Detail/Detail?PublicationID=P20201125015")</f>
        <v>https://www.airitibooks.com/Detail/Detail?PublicationID=P20201125015</v>
      </c>
    </row>
    <row r="502" spans="1:5" x14ac:dyDescent="0.3">
      <c r="A502" s="16">
        <v>501</v>
      </c>
      <c r="B502" s="38" t="s">
        <v>3030</v>
      </c>
      <c r="C502" s="39" t="s">
        <v>125</v>
      </c>
      <c r="D502" s="38" t="s">
        <v>4022</v>
      </c>
      <c r="E502" s="44" t="str">
        <f>HYPERLINK("https://www.airitibooks.com/Detail/Detail?PublicationID=P20201125027", "https://www.airitibooks.com/Detail/Detail?PublicationID=P20201125027")</f>
        <v>https://www.airitibooks.com/Detail/Detail?PublicationID=P20201125027</v>
      </c>
    </row>
    <row r="503" spans="1:5" x14ac:dyDescent="0.3">
      <c r="A503" s="16">
        <v>502</v>
      </c>
      <c r="B503" s="38" t="s">
        <v>3031</v>
      </c>
      <c r="C503" s="39" t="s">
        <v>126</v>
      </c>
      <c r="D503" s="38" t="s">
        <v>4023</v>
      </c>
      <c r="E503" s="44" t="str">
        <f>HYPERLINK("https://www.airitibooks.com/Detail/Detail?PublicationID=P20201127040", "https://www.airitibooks.com/Detail/Detail?PublicationID=P20201127040")</f>
        <v>https://www.airitibooks.com/Detail/Detail?PublicationID=P20201127040</v>
      </c>
    </row>
    <row r="504" spans="1:5" x14ac:dyDescent="0.3">
      <c r="A504" s="16">
        <v>503</v>
      </c>
      <c r="B504" s="38" t="s">
        <v>3032</v>
      </c>
      <c r="C504" s="39" t="s">
        <v>126</v>
      </c>
      <c r="D504" s="38" t="s">
        <v>4024</v>
      </c>
      <c r="E504" s="44" t="str">
        <f>HYPERLINK("https://www.airitibooks.com/Detail/Detail?PublicationID=P20201127041", "https://www.airitibooks.com/Detail/Detail?PublicationID=P20201127041")</f>
        <v>https://www.airitibooks.com/Detail/Detail?PublicationID=P20201127041</v>
      </c>
    </row>
    <row r="505" spans="1:5" x14ac:dyDescent="0.3">
      <c r="A505" s="16">
        <v>504</v>
      </c>
      <c r="B505" s="38" t="s">
        <v>3033</v>
      </c>
      <c r="C505" s="39" t="s">
        <v>126</v>
      </c>
      <c r="D505" s="38" t="s">
        <v>4025</v>
      </c>
      <c r="E505" s="44" t="str">
        <f>HYPERLINK("https://www.airitibooks.com/Detail/Detail?PublicationID=P20201127063", "https://www.airitibooks.com/Detail/Detail?PublicationID=P20201127063")</f>
        <v>https://www.airitibooks.com/Detail/Detail?PublicationID=P20201127063</v>
      </c>
    </row>
    <row r="506" spans="1:5" x14ac:dyDescent="0.3">
      <c r="A506" s="16">
        <v>505</v>
      </c>
      <c r="B506" s="38" t="s">
        <v>3034</v>
      </c>
      <c r="C506" s="39" t="s">
        <v>126</v>
      </c>
      <c r="D506" s="38" t="s">
        <v>4026</v>
      </c>
      <c r="E506" s="44" t="str">
        <f>HYPERLINK("https://www.airitibooks.com/Detail/Detail?PublicationID=P20201127071", "https://www.airitibooks.com/Detail/Detail?PublicationID=P20201127071")</f>
        <v>https://www.airitibooks.com/Detail/Detail?PublicationID=P20201127071</v>
      </c>
    </row>
    <row r="507" spans="1:5" x14ac:dyDescent="0.3">
      <c r="A507" s="16">
        <v>506</v>
      </c>
      <c r="B507" s="38" t="s">
        <v>3035</v>
      </c>
      <c r="C507" s="39" t="s">
        <v>126</v>
      </c>
      <c r="D507" s="38" t="s">
        <v>4027</v>
      </c>
      <c r="E507" s="44" t="str">
        <f>HYPERLINK("https://www.airitibooks.com/Detail/Detail?PublicationID=P20201127078", "https://www.airitibooks.com/Detail/Detail?PublicationID=P20201127078")</f>
        <v>https://www.airitibooks.com/Detail/Detail?PublicationID=P20201127078</v>
      </c>
    </row>
    <row r="508" spans="1:5" x14ac:dyDescent="0.3">
      <c r="A508" s="16">
        <v>507</v>
      </c>
      <c r="B508" s="38" t="s">
        <v>3036</v>
      </c>
      <c r="C508" s="39" t="s">
        <v>126</v>
      </c>
      <c r="D508" s="38" t="s">
        <v>4028</v>
      </c>
      <c r="E508" s="44" t="str">
        <f>HYPERLINK("https://www.airitibooks.com/Detail/Detail?PublicationID=P20201127083", "https://www.airitibooks.com/Detail/Detail?PublicationID=P20201127083")</f>
        <v>https://www.airitibooks.com/Detail/Detail?PublicationID=P20201127083</v>
      </c>
    </row>
    <row r="509" spans="1:5" x14ac:dyDescent="0.3">
      <c r="A509" s="16">
        <v>508</v>
      </c>
      <c r="B509" s="38" t="s">
        <v>3037</v>
      </c>
      <c r="C509" s="39" t="s">
        <v>126</v>
      </c>
      <c r="D509" s="38" t="s">
        <v>4029</v>
      </c>
      <c r="E509" s="44" t="str">
        <f>HYPERLINK("https://www.airitibooks.com/Detail/Detail?PublicationID=P20201127128", "https://www.airitibooks.com/Detail/Detail?PublicationID=P20201127128")</f>
        <v>https://www.airitibooks.com/Detail/Detail?PublicationID=P20201127128</v>
      </c>
    </row>
    <row r="510" spans="1:5" x14ac:dyDescent="0.3">
      <c r="A510" s="16">
        <v>509</v>
      </c>
      <c r="B510" s="38" t="s">
        <v>3038</v>
      </c>
      <c r="C510" s="39" t="s">
        <v>126</v>
      </c>
      <c r="D510" s="38" t="s">
        <v>4030</v>
      </c>
      <c r="E510" s="44" t="str">
        <f>HYPERLINK("https://www.airitibooks.com/Detail/Detail?PublicationID=P20201127129", "https://www.airitibooks.com/Detail/Detail?PublicationID=P20201127129")</f>
        <v>https://www.airitibooks.com/Detail/Detail?PublicationID=P20201127129</v>
      </c>
    </row>
    <row r="511" spans="1:5" x14ac:dyDescent="0.3">
      <c r="A511" s="16">
        <v>510</v>
      </c>
      <c r="B511" s="38" t="s">
        <v>3039</v>
      </c>
      <c r="C511" s="39" t="s">
        <v>126</v>
      </c>
      <c r="D511" s="38" t="s">
        <v>4031</v>
      </c>
      <c r="E511" s="44" t="str">
        <f>HYPERLINK("https://www.airitibooks.com/Detail/Detail?PublicationID=P20201127133", "https://www.airitibooks.com/Detail/Detail?PublicationID=P20201127133")</f>
        <v>https://www.airitibooks.com/Detail/Detail?PublicationID=P20201127133</v>
      </c>
    </row>
    <row r="512" spans="1:5" x14ac:dyDescent="0.3">
      <c r="A512" s="16">
        <v>511</v>
      </c>
      <c r="B512" s="38" t="s">
        <v>3040</v>
      </c>
      <c r="C512" s="39" t="s">
        <v>126</v>
      </c>
      <c r="D512" s="38" t="s">
        <v>4032</v>
      </c>
      <c r="E512" s="44" t="str">
        <f>HYPERLINK("https://www.airitibooks.com/Detail/Detail?PublicationID=P20201127134", "https://www.airitibooks.com/Detail/Detail?PublicationID=P20201127134")</f>
        <v>https://www.airitibooks.com/Detail/Detail?PublicationID=P20201127134</v>
      </c>
    </row>
    <row r="513" spans="1:5" x14ac:dyDescent="0.3">
      <c r="A513" s="16">
        <v>512</v>
      </c>
      <c r="B513" s="38" t="s">
        <v>3041</v>
      </c>
      <c r="C513" s="39" t="s">
        <v>126</v>
      </c>
      <c r="D513" s="38" t="s">
        <v>4033</v>
      </c>
      <c r="E513" s="44" t="str">
        <f>HYPERLINK("https://www.airitibooks.com/Detail/Detail?PublicationID=P20201127189", "https://www.airitibooks.com/Detail/Detail?PublicationID=P20201127189")</f>
        <v>https://www.airitibooks.com/Detail/Detail?PublicationID=P20201127189</v>
      </c>
    </row>
    <row r="514" spans="1:5" x14ac:dyDescent="0.3">
      <c r="A514" s="16">
        <v>513</v>
      </c>
      <c r="B514" s="38" t="s">
        <v>3042</v>
      </c>
      <c r="C514" s="39" t="s">
        <v>126</v>
      </c>
      <c r="D514" s="38" t="s">
        <v>4034</v>
      </c>
      <c r="E514" s="44" t="str">
        <f>HYPERLINK("https://www.airitibooks.com/Detail/Detail?PublicationID=P20201127190", "https://www.airitibooks.com/Detail/Detail?PublicationID=P20201127190")</f>
        <v>https://www.airitibooks.com/Detail/Detail?PublicationID=P20201127190</v>
      </c>
    </row>
    <row r="515" spans="1:5" x14ac:dyDescent="0.3">
      <c r="A515" s="16">
        <v>514</v>
      </c>
      <c r="B515" s="38" t="s">
        <v>3043</v>
      </c>
      <c r="C515" s="39" t="s">
        <v>126</v>
      </c>
      <c r="D515" s="38" t="s">
        <v>4035</v>
      </c>
      <c r="E515" s="44" t="str">
        <f>HYPERLINK("https://www.airitibooks.com/Detail/Detail?PublicationID=P20201127215", "https://www.airitibooks.com/Detail/Detail?PublicationID=P20201127215")</f>
        <v>https://www.airitibooks.com/Detail/Detail?PublicationID=P20201127215</v>
      </c>
    </row>
    <row r="516" spans="1:5" x14ac:dyDescent="0.3">
      <c r="A516" s="16">
        <v>515</v>
      </c>
      <c r="B516" s="38" t="s">
        <v>3044</v>
      </c>
      <c r="C516" s="39" t="s">
        <v>126</v>
      </c>
      <c r="D516" s="38" t="s">
        <v>4036</v>
      </c>
      <c r="E516" s="44" t="str">
        <f>HYPERLINK("https://www.airitibooks.com/Detail/Detail?PublicationID=P20201127221", "https://www.airitibooks.com/Detail/Detail?PublicationID=P20201127221")</f>
        <v>https://www.airitibooks.com/Detail/Detail?PublicationID=P20201127221</v>
      </c>
    </row>
    <row r="517" spans="1:5" x14ac:dyDescent="0.3">
      <c r="A517" s="16">
        <v>516</v>
      </c>
      <c r="B517" s="38" t="s">
        <v>3045</v>
      </c>
      <c r="C517" s="39" t="s">
        <v>126</v>
      </c>
      <c r="D517" s="38" t="s">
        <v>4037</v>
      </c>
      <c r="E517" s="44" t="str">
        <f>HYPERLINK("https://www.airitibooks.com/Detail/Detail?PublicationID=P20201127225", "https://www.airitibooks.com/Detail/Detail?PublicationID=P20201127225")</f>
        <v>https://www.airitibooks.com/Detail/Detail?PublicationID=P20201127225</v>
      </c>
    </row>
    <row r="518" spans="1:5" x14ac:dyDescent="0.3">
      <c r="A518" s="16">
        <v>517</v>
      </c>
      <c r="B518" s="38" t="s">
        <v>3046</v>
      </c>
      <c r="C518" s="39" t="s">
        <v>126</v>
      </c>
      <c r="D518" s="38" t="s">
        <v>4038</v>
      </c>
      <c r="E518" s="44" t="str">
        <f>HYPERLINK("https://www.airitibooks.com/Detail/Detail?PublicationID=P20201127234", "https://www.airitibooks.com/Detail/Detail?PublicationID=P20201127234")</f>
        <v>https://www.airitibooks.com/Detail/Detail?PublicationID=P20201127234</v>
      </c>
    </row>
    <row r="519" spans="1:5" x14ac:dyDescent="0.3">
      <c r="A519" s="16">
        <v>518</v>
      </c>
      <c r="B519" s="38" t="s">
        <v>3047</v>
      </c>
      <c r="C519" s="39" t="s">
        <v>126</v>
      </c>
      <c r="D519" s="38" t="s">
        <v>4039</v>
      </c>
      <c r="E519" s="44" t="str">
        <f>HYPERLINK("https://www.airitibooks.com/Detail/Detail?PublicationID=P20201127240", "https://www.airitibooks.com/Detail/Detail?PublicationID=P20201127240")</f>
        <v>https://www.airitibooks.com/Detail/Detail?PublicationID=P20201127240</v>
      </c>
    </row>
    <row r="520" spans="1:5" x14ac:dyDescent="0.3">
      <c r="A520" s="16">
        <v>519</v>
      </c>
      <c r="B520" s="38" t="s">
        <v>3048</v>
      </c>
      <c r="C520" s="39" t="s">
        <v>126</v>
      </c>
      <c r="D520" s="38" t="s">
        <v>4040</v>
      </c>
      <c r="E520" s="44" t="str">
        <f>HYPERLINK("https://www.airitibooks.com/Detail/Detail?PublicationID=P20201127252", "https://www.airitibooks.com/Detail/Detail?PublicationID=P20201127252")</f>
        <v>https://www.airitibooks.com/Detail/Detail?PublicationID=P20201127252</v>
      </c>
    </row>
    <row r="521" spans="1:5" x14ac:dyDescent="0.3">
      <c r="A521" s="16">
        <v>520</v>
      </c>
      <c r="B521" s="38" t="s">
        <v>3049</v>
      </c>
      <c r="C521" s="39" t="s">
        <v>126</v>
      </c>
      <c r="D521" s="38" t="s">
        <v>4041</v>
      </c>
      <c r="E521" s="44" t="str">
        <f>HYPERLINK("https://www.airitibooks.com/Detail/Detail?PublicationID=P20201127263", "https://www.airitibooks.com/Detail/Detail?PublicationID=P20201127263")</f>
        <v>https://www.airitibooks.com/Detail/Detail?PublicationID=P20201127263</v>
      </c>
    </row>
    <row r="522" spans="1:5" x14ac:dyDescent="0.3">
      <c r="A522" s="16">
        <v>521</v>
      </c>
      <c r="B522" s="38" t="s">
        <v>3050</v>
      </c>
      <c r="C522" s="39" t="s">
        <v>126</v>
      </c>
      <c r="D522" s="38" t="s">
        <v>4042</v>
      </c>
      <c r="E522" s="44" t="str">
        <f>HYPERLINK("https://www.airitibooks.com/Detail/Detail?PublicationID=P20201127266", "https://www.airitibooks.com/Detail/Detail?PublicationID=P20201127266")</f>
        <v>https://www.airitibooks.com/Detail/Detail?PublicationID=P20201127266</v>
      </c>
    </row>
    <row r="523" spans="1:5" x14ac:dyDescent="0.3">
      <c r="A523" s="16">
        <v>522</v>
      </c>
      <c r="B523" s="38" t="s">
        <v>3051</v>
      </c>
      <c r="C523" s="39" t="s">
        <v>126</v>
      </c>
      <c r="D523" s="38" t="s">
        <v>4043</v>
      </c>
      <c r="E523" s="44" t="str">
        <f>HYPERLINK("https://www.airitibooks.com/Detail/Detail?PublicationID=P20201127289", "https://www.airitibooks.com/Detail/Detail?PublicationID=P20201127289")</f>
        <v>https://www.airitibooks.com/Detail/Detail?PublicationID=P20201127289</v>
      </c>
    </row>
    <row r="524" spans="1:5" x14ac:dyDescent="0.3">
      <c r="A524" s="16">
        <v>523</v>
      </c>
      <c r="B524" s="38" t="s">
        <v>3052</v>
      </c>
      <c r="C524" s="39" t="s">
        <v>126</v>
      </c>
      <c r="D524" s="38" t="s">
        <v>4044</v>
      </c>
      <c r="E524" s="44" t="str">
        <f>HYPERLINK("https://www.airitibooks.com/Detail/Detail?PublicationID=P20201127291", "https://www.airitibooks.com/Detail/Detail?PublicationID=P20201127291")</f>
        <v>https://www.airitibooks.com/Detail/Detail?PublicationID=P20201127291</v>
      </c>
    </row>
    <row r="525" spans="1:5" x14ac:dyDescent="0.3">
      <c r="A525" s="16">
        <v>524</v>
      </c>
      <c r="B525" s="38" t="s">
        <v>3053</v>
      </c>
      <c r="C525" s="39" t="s">
        <v>126</v>
      </c>
      <c r="D525" s="38" t="s">
        <v>4045</v>
      </c>
      <c r="E525" s="44" t="str">
        <f>HYPERLINK("https://www.airitibooks.com/Detail/Detail?PublicationID=P20201127299", "https://www.airitibooks.com/Detail/Detail?PublicationID=P20201127299")</f>
        <v>https://www.airitibooks.com/Detail/Detail?PublicationID=P20201127299</v>
      </c>
    </row>
    <row r="526" spans="1:5" x14ac:dyDescent="0.3">
      <c r="A526" s="16">
        <v>525</v>
      </c>
      <c r="B526" s="38" t="s">
        <v>3054</v>
      </c>
      <c r="C526" s="39" t="s">
        <v>126</v>
      </c>
      <c r="D526" s="38" t="s">
        <v>4046</v>
      </c>
      <c r="E526" s="44" t="str">
        <f>HYPERLINK("https://www.airitibooks.com/Detail/Detail?PublicationID=P20201127302", "https://www.airitibooks.com/Detail/Detail?PublicationID=P20201127302")</f>
        <v>https://www.airitibooks.com/Detail/Detail?PublicationID=P20201127302</v>
      </c>
    </row>
    <row r="527" spans="1:5" x14ac:dyDescent="0.3">
      <c r="A527" s="16">
        <v>526</v>
      </c>
      <c r="B527" s="38" t="s">
        <v>3055</v>
      </c>
      <c r="C527" s="39" t="s">
        <v>126</v>
      </c>
      <c r="D527" s="38" t="s">
        <v>4047</v>
      </c>
      <c r="E527" s="44" t="str">
        <f>HYPERLINK("https://www.airitibooks.com/Detail/Detail?PublicationID=P20201127303", "https://www.airitibooks.com/Detail/Detail?PublicationID=P20201127303")</f>
        <v>https://www.airitibooks.com/Detail/Detail?PublicationID=P20201127303</v>
      </c>
    </row>
    <row r="528" spans="1:5" x14ac:dyDescent="0.3">
      <c r="A528" s="16">
        <v>527</v>
      </c>
      <c r="B528" s="38" t="s">
        <v>3056</v>
      </c>
      <c r="C528" s="39" t="s">
        <v>126</v>
      </c>
      <c r="D528" s="38" t="s">
        <v>4048</v>
      </c>
      <c r="E528" s="44" t="str">
        <f>HYPERLINK("https://www.airitibooks.com/Detail/Detail?PublicationID=P20201127307", "https://www.airitibooks.com/Detail/Detail?PublicationID=P20201127307")</f>
        <v>https://www.airitibooks.com/Detail/Detail?PublicationID=P20201127307</v>
      </c>
    </row>
    <row r="529" spans="1:5" x14ac:dyDescent="0.3">
      <c r="A529" s="16">
        <v>528</v>
      </c>
      <c r="B529" s="38" t="s">
        <v>3057</v>
      </c>
      <c r="C529" s="39" t="s">
        <v>126</v>
      </c>
      <c r="D529" s="38" t="s">
        <v>4049</v>
      </c>
      <c r="E529" s="44" t="str">
        <f>HYPERLINK("https://www.airitibooks.com/Detail/Detail?PublicationID=P20201127324", "https://www.airitibooks.com/Detail/Detail?PublicationID=P20201127324")</f>
        <v>https://www.airitibooks.com/Detail/Detail?PublicationID=P20201127324</v>
      </c>
    </row>
    <row r="530" spans="1:5" x14ac:dyDescent="0.3">
      <c r="A530" s="16">
        <v>529</v>
      </c>
      <c r="B530" s="38" t="s">
        <v>3058</v>
      </c>
      <c r="C530" s="39" t="s">
        <v>125</v>
      </c>
      <c r="D530" s="38" t="s">
        <v>4050</v>
      </c>
      <c r="E530" s="44" t="str">
        <f>HYPERLINK("https://www.airitibooks.com/Detail/Detail?PublicationID=P20201127462", "https://www.airitibooks.com/Detail/Detail?PublicationID=P20201127462")</f>
        <v>https://www.airitibooks.com/Detail/Detail?PublicationID=P20201127462</v>
      </c>
    </row>
    <row r="531" spans="1:5" x14ac:dyDescent="0.3">
      <c r="A531" s="16">
        <v>530</v>
      </c>
      <c r="B531" s="38" t="s">
        <v>3059</v>
      </c>
      <c r="C531" s="39" t="s">
        <v>125</v>
      </c>
      <c r="D531" s="38" t="s">
        <v>4051</v>
      </c>
      <c r="E531" s="44" t="str">
        <f>HYPERLINK("https://www.airitibooks.com/Detail/Detail?PublicationID=P20201127467", "https://www.airitibooks.com/Detail/Detail?PublicationID=P20201127467")</f>
        <v>https://www.airitibooks.com/Detail/Detail?PublicationID=P20201127467</v>
      </c>
    </row>
    <row r="532" spans="1:5" x14ac:dyDescent="0.3">
      <c r="A532" s="16">
        <v>531</v>
      </c>
      <c r="B532" s="38" t="s">
        <v>3060</v>
      </c>
      <c r="C532" s="39" t="s">
        <v>126</v>
      </c>
      <c r="D532" s="38" t="s">
        <v>4052</v>
      </c>
      <c r="E532" s="44" t="str">
        <f>HYPERLINK("https://www.airitibooks.com/Detail/Detail?PublicationID=P20201127468", "https://www.airitibooks.com/Detail/Detail?PublicationID=P20201127468")</f>
        <v>https://www.airitibooks.com/Detail/Detail?PublicationID=P20201127468</v>
      </c>
    </row>
    <row r="533" spans="1:5" x14ac:dyDescent="0.3">
      <c r="A533" s="16">
        <v>532</v>
      </c>
      <c r="B533" s="38" t="s">
        <v>3061</v>
      </c>
      <c r="C533" s="39" t="s">
        <v>126</v>
      </c>
      <c r="D533" s="38" t="s">
        <v>4053</v>
      </c>
      <c r="E533" s="44" t="str">
        <f>HYPERLINK("https://www.airitibooks.com/Detail/Detail?PublicationID=P20201204037", "https://www.airitibooks.com/Detail/Detail?PublicationID=P20201204037")</f>
        <v>https://www.airitibooks.com/Detail/Detail?PublicationID=P20201204037</v>
      </c>
    </row>
    <row r="534" spans="1:5" x14ac:dyDescent="0.3">
      <c r="A534" s="16">
        <v>533</v>
      </c>
      <c r="B534" s="38" t="s">
        <v>3062</v>
      </c>
      <c r="C534" s="39" t="s">
        <v>126</v>
      </c>
      <c r="D534" s="38" t="s">
        <v>4054</v>
      </c>
      <c r="E534" s="44" t="str">
        <f>HYPERLINK("https://www.airitibooks.com/Detail/Detail?PublicationID=P20201204043", "https://www.airitibooks.com/Detail/Detail?PublicationID=P20201204043")</f>
        <v>https://www.airitibooks.com/Detail/Detail?PublicationID=P20201204043</v>
      </c>
    </row>
    <row r="535" spans="1:5" x14ac:dyDescent="0.3">
      <c r="A535" s="16">
        <v>534</v>
      </c>
      <c r="B535" s="38" t="s">
        <v>3063</v>
      </c>
      <c r="C535" s="39" t="s">
        <v>126</v>
      </c>
      <c r="D535" s="38" t="s">
        <v>4055</v>
      </c>
      <c r="E535" s="44" t="str">
        <f>HYPERLINK("https://www.airitibooks.com/Detail/Detail?PublicationID=P20201204050", "https://www.airitibooks.com/Detail/Detail?PublicationID=P20201204050")</f>
        <v>https://www.airitibooks.com/Detail/Detail?PublicationID=P20201204050</v>
      </c>
    </row>
    <row r="536" spans="1:5" x14ac:dyDescent="0.3">
      <c r="A536" s="16">
        <v>535</v>
      </c>
      <c r="B536" s="38" t="s">
        <v>3064</v>
      </c>
      <c r="C536" s="39" t="s">
        <v>126</v>
      </c>
      <c r="D536" s="38" t="s">
        <v>4056</v>
      </c>
      <c r="E536" s="44" t="str">
        <f>HYPERLINK("https://www.airitibooks.com/Detail/Detail?PublicationID=P20201204057", "https://www.airitibooks.com/Detail/Detail?PublicationID=P20201204057")</f>
        <v>https://www.airitibooks.com/Detail/Detail?PublicationID=P20201204057</v>
      </c>
    </row>
    <row r="537" spans="1:5" x14ac:dyDescent="0.3">
      <c r="A537" s="16">
        <v>536</v>
      </c>
      <c r="B537" s="38" t="s">
        <v>3065</v>
      </c>
      <c r="C537" s="39" t="s">
        <v>126</v>
      </c>
      <c r="D537" s="38" t="s">
        <v>4057</v>
      </c>
      <c r="E537" s="44" t="str">
        <f>HYPERLINK("https://www.airitibooks.com/Detail/Detail?PublicationID=P20201204058", "https://www.airitibooks.com/Detail/Detail?PublicationID=P20201204058")</f>
        <v>https://www.airitibooks.com/Detail/Detail?PublicationID=P20201204058</v>
      </c>
    </row>
    <row r="538" spans="1:5" x14ac:dyDescent="0.3">
      <c r="A538" s="16">
        <v>537</v>
      </c>
      <c r="B538" s="38" t="s">
        <v>3066</v>
      </c>
      <c r="C538" s="39" t="s">
        <v>126</v>
      </c>
      <c r="D538" s="38" t="s">
        <v>4058</v>
      </c>
      <c r="E538" s="44" t="str">
        <f>HYPERLINK("https://www.airitibooks.com/Detail/Detail?PublicationID=P20201204123", "https://www.airitibooks.com/Detail/Detail?PublicationID=P20201204123")</f>
        <v>https://www.airitibooks.com/Detail/Detail?PublicationID=P20201204123</v>
      </c>
    </row>
    <row r="539" spans="1:5" x14ac:dyDescent="0.3">
      <c r="A539" s="16">
        <v>538</v>
      </c>
      <c r="B539" s="38" t="s">
        <v>3067</v>
      </c>
      <c r="C539" s="39" t="s">
        <v>126</v>
      </c>
      <c r="D539" s="38" t="s">
        <v>4059</v>
      </c>
      <c r="E539" s="44" t="str">
        <f>HYPERLINK("https://www.airitibooks.com/Detail/Detail?PublicationID=P20201204124", "https://www.airitibooks.com/Detail/Detail?PublicationID=P20201204124")</f>
        <v>https://www.airitibooks.com/Detail/Detail?PublicationID=P20201204124</v>
      </c>
    </row>
    <row r="540" spans="1:5" x14ac:dyDescent="0.3">
      <c r="A540" s="16">
        <v>539</v>
      </c>
      <c r="B540" s="38" t="s">
        <v>3068</v>
      </c>
      <c r="C540" s="39" t="s">
        <v>126</v>
      </c>
      <c r="D540" s="38" t="s">
        <v>4060</v>
      </c>
      <c r="E540" s="44" t="str">
        <f>HYPERLINK("https://www.airitibooks.com/Detail/Detail?PublicationID=P20201204125", "https://www.airitibooks.com/Detail/Detail?PublicationID=P20201204125")</f>
        <v>https://www.airitibooks.com/Detail/Detail?PublicationID=P20201204125</v>
      </c>
    </row>
    <row r="541" spans="1:5" x14ac:dyDescent="0.3">
      <c r="A541" s="16">
        <v>540</v>
      </c>
      <c r="B541" s="38" t="s">
        <v>3069</v>
      </c>
      <c r="C541" s="39" t="s">
        <v>126</v>
      </c>
      <c r="D541" s="38" t="s">
        <v>4061</v>
      </c>
      <c r="E541" s="44" t="str">
        <f>HYPERLINK("https://www.airitibooks.com/Detail/Detail?PublicationID=P20201204126", "https://www.airitibooks.com/Detail/Detail?PublicationID=P20201204126")</f>
        <v>https://www.airitibooks.com/Detail/Detail?PublicationID=P20201204126</v>
      </c>
    </row>
    <row r="542" spans="1:5" x14ac:dyDescent="0.3">
      <c r="A542" s="16">
        <v>541</v>
      </c>
      <c r="B542" s="38" t="s">
        <v>3070</v>
      </c>
      <c r="C542" s="39" t="s">
        <v>126</v>
      </c>
      <c r="D542" s="38" t="s">
        <v>4062</v>
      </c>
      <c r="E542" s="44" t="str">
        <f>HYPERLINK("https://www.airitibooks.com/Detail/Detail?PublicationID=P20201204128", "https://www.airitibooks.com/Detail/Detail?PublicationID=P20201204128")</f>
        <v>https://www.airitibooks.com/Detail/Detail?PublicationID=P20201204128</v>
      </c>
    </row>
    <row r="543" spans="1:5" x14ac:dyDescent="0.3">
      <c r="A543" s="16">
        <v>542</v>
      </c>
      <c r="B543" s="38" t="s">
        <v>3071</v>
      </c>
      <c r="C543" s="39" t="s">
        <v>126</v>
      </c>
      <c r="D543" s="38" t="s">
        <v>4063</v>
      </c>
      <c r="E543" s="44" t="str">
        <f>HYPERLINK("https://www.airitibooks.com/Detail/Detail?PublicationID=P20201204130", "https://www.airitibooks.com/Detail/Detail?PublicationID=P20201204130")</f>
        <v>https://www.airitibooks.com/Detail/Detail?PublicationID=P20201204130</v>
      </c>
    </row>
    <row r="544" spans="1:5" x14ac:dyDescent="0.3">
      <c r="A544" s="16">
        <v>543</v>
      </c>
      <c r="B544" s="38" t="s">
        <v>3072</v>
      </c>
      <c r="C544" s="39" t="s">
        <v>126</v>
      </c>
      <c r="D544" s="38" t="s">
        <v>4064</v>
      </c>
      <c r="E544" s="44" t="str">
        <f>HYPERLINK("https://www.airitibooks.com/Detail/Detail?PublicationID=P20201204131", "https://www.airitibooks.com/Detail/Detail?PublicationID=P20201204131")</f>
        <v>https://www.airitibooks.com/Detail/Detail?PublicationID=P20201204131</v>
      </c>
    </row>
    <row r="545" spans="1:5" x14ac:dyDescent="0.3">
      <c r="A545" s="16">
        <v>544</v>
      </c>
      <c r="B545" s="38" t="s">
        <v>28</v>
      </c>
      <c r="C545" s="39" t="s">
        <v>126</v>
      </c>
      <c r="D545" s="38" t="s">
        <v>88</v>
      </c>
      <c r="E545" s="44" t="str">
        <f>HYPERLINK("https://www.airitibooks.com/Detail/Detail?PublicationID=P20201204134", "https://www.airitibooks.com/Detail/Detail?PublicationID=P20201204134")</f>
        <v>https://www.airitibooks.com/Detail/Detail?PublicationID=P20201204134</v>
      </c>
    </row>
    <row r="546" spans="1:5" x14ac:dyDescent="0.3">
      <c r="A546" s="16">
        <v>545</v>
      </c>
      <c r="B546" s="38" t="s">
        <v>3073</v>
      </c>
      <c r="C546" s="39" t="s">
        <v>126</v>
      </c>
      <c r="D546" s="38" t="s">
        <v>4065</v>
      </c>
      <c r="E546" s="44" t="str">
        <f>HYPERLINK("https://www.airitibooks.com/Detail/Detail?PublicationID=P20201204254", "https://www.airitibooks.com/Detail/Detail?PublicationID=P20201204254")</f>
        <v>https://www.airitibooks.com/Detail/Detail?PublicationID=P20201204254</v>
      </c>
    </row>
    <row r="547" spans="1:5" x14ac:dyDescent="0.3">
      <c r="A547" s="16">
        <v>546</v>
      </c>
      <c r="B547" s="38" t="s">
        <v>3074</v>
      </c>
      <c r="C547" s="39" t="s">
        <v>126</v>
      </c>
      <c r="D547" s="38" t="s">
        <v>4066</v>
      </c>
      <c r="E547" s="44" t="str">
        <f>HYPERLINK("https://www.airitibooks.com/Detail/Detail?PublicationID=P20201211007", "https://www.airitibooks.com/Detail/Detail?PublicationID=P20201211007")</f>
        <v>https://www.airitibooks.com/Detail/Detail?PublicationID=P20201211007</v>
      </c>
    </row>
    <row r="548" spans="1:5" x14ac:dyDescent="0.3">
      <c r="A548" s="16">
        <v>547</v>
      </c>
      <c r="B548" s="38" t="s">
        <v>3075</v>
      </c>
      <c r="C548" s="39" t="s">
        <v>126</v>
      </c>
      <c r="D548" s="38" t="s">
        <v>4067</v>
      </c>
      <c r="E548" s="44" t="str">
        <f>HYPERLINK("https://www.airitibooks.com/Detail/Detail?PublicationID=P20201211018", "https://www.airitibooks.com/Detail/Detail?PublicationID=P20201211018")</f>
        <v>https://www.airitibooks.com/Detail/Detail?PublicationID=P20201211018</v>
      </c>
    </row>
    <row r="549" spans="1:5" x14ac:dyDescent="0.3">
      <c r="A549" s="16">
        <v>548</v>
      </c>
      <c r="B549" s="38" t="s">
        <v>3076</v>
      </c>
      <c r="C549" s="39" t="s">
        <v>126</v>
      </c>
      <c r="D549" s="38" t="s">
        <v>4068</v>
      </c>
      <c r="E549" s="44" t="str">
        <f>HYPERLINK("https://www.airitibooks.com/Detail/Detail?PublicationID=P20201211021", "https://www.airitibooks.com/Detail/Detail?PublicationID=P20201211021")</f>
        <v>https://www.airitibooks.com/Detail/Detail?PublicationID=P20201211021</v>
      </c>
    </row>
    <row r="550" spans="1:5" x14ac:dyDescent="0.3">
      <c r="A550" s="16">
        <v>549</v>
      </c>
      <c r="B550" s="38" t="s">
        <v>3077</v>
      </c>
      <c r="C550" s="39" t="s">
        <v>125</v>
      </c>
      <c r="D550" s="38" t="s">
        <v>4069</v>
      </c>
      <c r="E550" s="44" t="str">
        <f>HYPERLINK("https://www.airitibooks.com/Detail/Detail?PublicationID=P20201211027", "https://www.airitibooks.com/Detail/Detail?PublicationID=P20201211027")</f>
        <v>https://www.airitibooks.com/Detail/Detail?PublicationID=P20201211027</v>
      </c>
    </row>
    <row r="551" spans="1:5" x14ac:dyDescent="0.3">
      <c r="A551" s="16">
        <v>550</v>
      </c>
      <c r="B551" s="38" t="s">
        <v>3078</v>
      </c>
      <c r="C551" s="39" t="s">
        <v>126</v>
      </c>
      <c r="D551" s="38" t="s">
        <v>4070</v>
      </c>
      <c r="E551" s="44" t="str">
        <f>HYPERLINK("https://www.airitibooks.com/Detail/Detail?PublicationID=P20201211028", "https://www.airitibooks.com/Detail/Detail?PublicationID=P20201211028")</f>
        <v>https://www.airitibooks.com/Detail/Detail?PublicationID=P20201211028</v>
      </c>
    </row>
    <row r="552" spans="1:5" x14ac:dyDescent="0.3">
      <c r="A552" s="16">
        <v>551</v>
      </c>
      <c r="B552" s="38" t="s">
        <v>3079</v>
      </c>
      <c r="C552" s="39" t="s">
        <v>126</v>
      </c>
      <c r="D552" s="38" t="s">
        <v>4071</v>
      </c>
      <c r="E552" s="44" t="str">
        <f>HYPERLINK("https://www.airitibooks.com/Detail/Detail?PublicationID=P20201211031", "https://www.airitibooks.com/Detail/Detail?PublicationID=P20201211031")</f>
        <v>https://www.airitibooks.com/Detail/Detail?PublicationID=P20201211031</v>
      </c>
    </row>
    <row r="553" spans="1:5" x14ac:dyDescent="0.3">
      <c r="A553" s="16">
        <v>552</v>
      </c>
      <c r="B553" s="38" t="s">
        <v>3080</v>
      </c>
      <c r="C553" s="39" t="s">
        <v>126</v>
      </c>
      <c r="D553" s="38" t="s">
        <v>4072</v>
      </c>
      <c r="E553" s="44" t="str">
        <f>HYPERLINK("https://www.airitibooks.com/Detail/Detail?PublicationID=P20201211032", "https://www.airitibooks.com/Detail/Detail?PublicationID=P20201211032")</f>
        <v>https://www.airitibooks.com/Detail/Detail?PublicationID=P20201211032</v>
      </c>
    </row>
    <row r="554" spans="1:5" x14ac:dyDescent="0.3">
      <c r="A554" s="16">
        <v>553</v>
      </c>
      <c r="B554" s="38" t="s">
        <v>3081</v>
      </c>
      <c r="C554" s="39" t="s">
        <v>126</v>
      </c>
      <c r="D554" s="38" t="s">
        <v>4073</v>
      </c>
      <c r="E554" s="44" t="str">
        <f>HYPERLINK("https://www.airitibooks.com/Detail/Detail?PublicationID=P20201211033", "https://www.airitibooks.com/Detail/Detail?PublicationID=P20201211033")</f>
        <v>https://www.airitibooks.com/Detail/Detail?PublicationID=P20201211033</v>
      </c>
    </row>
    <row r="555" spans="1:5" x14ac:dyDescent="0.3">
      <c r="A555" s="16">
        <v>554</v>
      </c>
      <c r="B555" s="38" t="s">
        <v>3082</v>
      </c>
      <c r="C555" s="39" t="s">
        <v>4582</v>
      </c>
      <c r="D555" s="38" t="s">
        <v>4074</v>
      </c>
      <c r="E555" s="44" t="str">
        <f>HYPERLINK("https://www.airitibooks.com/Detail/Detail?PublicationID=P20201211042", "https://www.airitibooks.com/Detail/Detail?PublicationID=P20201211042")</f>
        <v>https://www.airitibooks.com/Detail/Detail?PublicationID=P20201211042</v>
      </c>
    </row>
    <row r="556" spans="1:5" x14ac:dyDescent="0.3">
      <c r="A556" s="16">
        <v>555</v>
      </c>
      <c r="B556" s="38" t="s">
        <v>3083</v>
      </c>
      <c r="C556" s="39" t="s">
        <v>126</v>
      </c>
      <c r="D556" s="38" t="s">
        <v>4075</v>
      </c>
      <c r="E556" s="44" t="str">
        <f>HYPERLINK("https://www.airitibooks.com/Detail/Detail?PublicationID=P20201218069", "https://www.airitibooks.com/Detail/Detail?PublicationID=P20201218069")</f>
        <v>https://www.airitibooks.com/Detail/Detail?PublicationID=P20201218069</v>
      </c>
    </row>
    <row r="557" spans="1:5" x14ac:dyDescent="0.3">
      <c r="A557" s="16">
        <v>556</v>
      </c>
      <c r="B557" s="38" t="s">
        <v>3084</v>
      </c>
      <c r="C557" s="39" t="s">
        <v>126</v>
      </c>
      <c r="D557" s="38" t="s">
        <v>4076</v>
      </c>
      <c r="E557" s="44" t="str">
        <f>HYPERLINK("https://www.airitibooks.com/Detail/Detail?PublicationID=P20201218070", "https://www.airitibooks.com/Detail/Detail?PublicationID=P20201218070")</f>
        <v>https://www.airitibooks.com/Detail/Detail?PublicationID=P20201218070</v>
      </c>
    </row>
    <row r="558" spans="1:5" x14ac:dyDescent="0.3">
      <c r="A558" s="16">
        <v>557</v>
      </c>
      <c r="B558" s="38" t="s">
        <v>3085</v>
      </c>
      <c r="C558" s="39" t="s">
        <v>126</v>
      </c>
      <c r="D558" s="38" t="s">
        <v>4077</v>
      </c>
      <c r="E558" s="44" t="str">
        <f>HYPERLINK("https://www.airitibooks.com/Detail/Detail?PublicationID=P20201218077", "https://www.airitibooks.com/Detail/Detail?PublicationID=P20201218077")</f>
        <v>https://www.airitibooks.com/Detail/Detail?PublicationID=P20201218077</v>
      </c>
    </row>
    <row r="559" spans="1:5" x14ac:dyDescent="0.3">
      <c r="A559" s="16">
        <v>558</v>
      </c>
      <c r="B559" s="38" t="s">
        <v>32</v>
      </c>
      <c r="C559" s="39" t="s">
        <v>125</v>
      </c>
      <c r="D559" s="38" t="s">
        <v>92</v>
      </c>
      <c r="E559" s="44" t="str">
        <f>HYPERLINK("https://www.airitibooks.com/Detail/Detail?PublicationID=P20201218534", "https://www.airitibooks.com/Detail/Detail?PublicationID=P20201218534")</f>
        <v>https://www.airitibooks.com/Detail/Detail?PublicationID=P20201218534</v>
      </c>
    </row>
    <row r="560" spans="1:5" x14ac:dyDescent="0.3">
      <c r="A560" s="16">
        <v>559</v>
      </c>
      <c r="B560" s="38" t="s">
        <v>3086</v>
      </c>
      <c r="C560" s="39" t="s">
        <v>4585</v>
      </c>
      <c r="D560" s="38" t="s">
        <v>4078</v>
      </c>
      <c r="E560" s="44" t="str">
        <f>HYPERLINK("https://www.airitibooks.com/Detail/Detail?PublicationID=P20201222053", "https://www.airitibooks.com/Detail/Detail?PublicationID=P20201222053")</f>
        <v>https://www.airitibooks.com/Detail/Detail?PublicationID=P20201222053</v>
      </c>
    </row>
    <row r="561" spans="1:5" x14ac:dyDescent="0.3">
      <c r="A561" s="16">
        <v>560</v>
      </c>
      <c r="B561" s="38" t="s">
        <v>3087</v>
      </c>
      <c r="C561" s="39" t="s">
        <v>4586</v>
      </c>
      <c r="D561" s="38" t="s">
        <v>4079</v>
      </c>
      <c r="E561" s="44" t="str">
        <f>HYPERLINK("https://www.airitibooks.com/Detail/Detail?PublicationID=P20201222057", "https://www.airitibooks.com/Detail/Detail?PublicationID=P20201222057")</f>
        <v>https://www.airitibooks.com/Detail/Detail?PublicationID=P20201222057</v>
      </c>
    </row>
    <row r="562" spans="1:5" x14ac:dyDescent="0.3">
      <c r="A562" s="16">
        <v>561</v>
      </c>
      <c r="B562" s="38" t="s">
        <v>3088</v>
      </c>
      <c r="C562" s="39" t="s">
        <v>126</v>
      </c>
      <c r="D562" s="38" t="s">
        <v>4080</v>
      </c>
      <c r="E562" s="44" t="str">
        <f>HYPERLINK("https://www.airitibooks.com/Detail/Detail?PublicationID=P20201231202", "https://www.airitibooks.com/Detail/Detail?PublicationID=P20201231202")</f>
        <v>https://www.airitibooks.com/Detail/Detail?PublicationID=P20201231202</v>
      </c>
    </row>
    <row r="563" spans="1:5" x14ac:dyDescent="0.3">
      <c r="A563" s="16">
        <v>562</v>
      </c>
      <c r="B563" s="38" t="s">
        <v>3089</v>
      </c>
      <c r="C563" s="39" t="s">
        <v>126</v>
      </c>
      <c r="D563" s="38" t="s">
        <v>4081</v>
      </c>
      <c r="E563" s="44" t="str">
        <f>HYPERLINK("https://www.airitibooks.com/Detail/Detail?PublicationID=P20201231210", "https://www.airitibooks.com/Detail/Detail?PublicationID=P20201231210")</f>
        <v>https://www.airitibooks.com/Detail/Detail?PublicationID=P20201231210</v>
      </c>
    </row>
    <row r="564" spans="1:5" x14ac:dyDescent="0.3">
      <c r="A564" s="16">
        <v>563</v>
      </c>
      <c r="B564" s="38" t="s">
        <v>3090</v>
      </c>
      <c r="C564" s="39" t="s">
        <v>126</v>
      </c>
      <c r="D564" s="38" t="s">
        <v>4082</v>
      </c>
      <c r="E564" s="44" t="str">
        <f>HYPERLINK("https://www.airitibooks.com/Detail/Detail?PublicationID=P20201231213", "https://www.airitibooks.com/Detail/Detail?PublicationID=P20201231213")</f>
        <v>https://www.airitibooks.com/Detail/Detail?PublicationID=P20201231213</v>
      </c>
    </row>
    <row r="565" spans="1:5" x14ac:dyDescent="0.3">
      <c r="A565" s="16">
        <v>564</v>
      </c>
      <c r="B565" s="38" t="s">
        <v>3091</v>
      </c>
      <c r="C565" s="39" t="s">
        <v>126</v>
      </c>
      <c r="D565" s="38" t="s">
        <v>4083</v>
      </c>
      <c r="E565" s="44" t="str">
        <f>HYPERLINK("https://www.airitibooks.com/Detail/Detail?PublicationID=P20201231225", "https://www.airitibooks.com/Detail/Detail?PublicationID=P20201231225")</f>
        <v>https://www.airitibooks.com/Detail/Detail?PublicationID=P20201231225</v>
      </c>
    </row>
    <row r="566" spans="1:5" x14ac:dyDescent="0.3">
      <c r="A566" s="16">
        <v>565</v>
      </c>
      <c r="B566" s="38" t="s">
        <v>3092</v>
      </c>
      <c r="C566" s="39" t="s">
        <v>126</v>
      </c>
      <c r="D566" s="38" t="s">
        <v>4084</v>
      </c>
      <c r="E566" s="44" t="str">
        <f>HYPERLINK("https://www.airitibooks.com/Detail/Detail?PublicationID=P20201231230", "https://www.airitibooks.com/Detail/Detail?PublicationID=P20201231230")</f>
        <v>https://www.airitibooks.com/Detail/Detail?PublicationID=P20201231230</v>
      </c>
    </row>
    <row r="567" spans="1:5" x14ac:dyDescent="0.3">
      <c r="A567" s="16">
        <v>566</v>
      </c>
      <c r="B567" s="38" t="s">
        <v>3093</v>
      </c>
      <c r="C567" s="39" t="s">
        <v>126</v>
      </c>
      <c r="D567" s="38" t="s">
        <v>4085</v>
      </c>
      <c r="E567" s="44" t="str">
        <f>HYPERLINK("https://www.airitibooks.com/Detail/Detail?PublicationID=P20201231231", "https://www.airitibooks.com/Detail/Detail?PublicationID=P20201231231")</f>
        <v>https://www.airitibooks.com/Detail/Detail?PublicationID=P20201231231</v>
      </c>
    </row>
    <row r="568" spans="1:5" x14ac:dyDescent="0.3">
      <c r="A568" s="16">
        <v>567</v>
      </c>
      <c r="B568" s="38" t="s">
        <v>3094</v>
      </c>
      <c r="C568" s="39" t="s">
        <v>126</v>
      </c>
      <c r="D568" s="38" t="s">
        <v>4086</v>
      </c>
      <c r="E568" s="44" t="str">
        <f>HYPERLINK("https://www.airitibooks.com/Detail/Detail?PublicationID=P20201231250", "https://www.airitibooks.com/Detail/Detail?PublicationID=P20201231250")</f>
        <v>https://www.airitibooks.com/Detail/Detail?PublicationID=P20201231250</v>
      </c>
    </row>
    <row r="569" spans="1:5" x14ac:dyDescent="0.3">
      <c r="A569" s="16">
        <v>568</v>
      </c>
      <c r="B569" s="38" t="s">
        <v>3095</v>
      </c>
      <c r="C569" s="39" t="s">
        <v>126</v>
      </c>
      <c r="D569" s="38" t="s">
        <v>4087</v>
      </c>
      <c r="E569" s="44" t="str">
        <f>HYPERLINK("https://www.airitibooks.com/Detail/Detail?PublicationID=P20201231251", "https://www.airitibooks.com/Detail/Detail?PublicationID=P20201231251")</f>
        <v>https://www.airitibooks.com/Detail/Detail?PublicationID=P20201231251</v>
      </c>
    </row>
    <row r="570" spans="1:5" x14ac:dyDescent="0.3">
      <c r="A570" s="16">
        <v>569</v>
      </c>
      <c r="B570" s="38" t="s">
        <v>3096</v>
      </c>
      <c r="C570" s="39" t="s">
        <v>126</v>
      </c>
      <c r="D570" s="38" t="s">
        <v>4088</v>
      </c>
      <c r="E570" s="44" t="str">
        <f>HYPERLINK("https://www.airitibooks.com/Detail/Detail?PublicationID=P20201231252", "https://www.airitibooks.com/Detail/Detail?PublicationID=P20201231252")</f>
        <v>https://www.airitibooks.com/Detail/Detail?PublicationID=P20201231252</v>
      </c>
    </row>
    <row r="571" spans="1:5" x14ac:dyDescent="0.3">
      <c r="A571" s="16">
        <v>570</v>
      </c>
      <c r="B571" s="38" t="s">
        <v>3097</v>
      </c>
      <c r="C571" s="39" t="s">
        <v>126</v>
      </c>
      <c r="D571" s="38" t="s">
        <v>4089</v>
      </c>
      <c r="E571" s="44" t="str">
        <f>HYPERLINK("https://www.airitibooks.com/Detail/Detail?PublicationID=P20201231255", "https://www.airitibooks.com/Detail/Detail?PublicationID=P20201231255")</f>
        <v>https://www.airitibooks.com/Detail/Detail?PublicationID=P20201231255</v>
      </c>
    </row>
    <row r="572" spans="1:5" x14ac:dyDescent="0.3">
      <c r="A572" s="16">
        <v>571</v>
      </c>
      <c r="B572" s="38" t="s">
        <v>3098</v>
      </c>
      <c r="C572" s="39" t="s">
        <v>126</v>
      </c>
      <c r="D572" s="38" t="s">
        <v>4090</v>
      </c>
      <c r="E572" s="44" t="str">
        <f>HYPERLINK("https://www.airitibooks.com/Detail/Detail?PublicationID=P20210111011", "https://www.airitibooks.com/Detail/Detail?PublicationID=P20210111011")</f>
        <v>https://www.airitibooks.com/Detail/Detail?PublicationID=P20210111011</v>
      </c>
    </row>
    <row r="573" spans="1:5" x14ac:dyDescent="0.3">
      <c r="A573" s="16">
        <v>572</v>
      </c>
      <c r="B573" s="38" t="s">
        <v>3099</v>
      </c>
      <c r="C573" s="39" t="s">
        <v>126</v>
      </c>
      <c r="D573" s="38" t="s">
        <v>4091</v>
      </c>
      <c r="E573" s="44" t="str">
        <f>HYPERLINK("https://www.airitibooks.com/Detail/Detail?PublicationID=P20210111023", "https://www.airitibooks.com/Detail/Detail?PublicationID=P20210111023")</f>
        <v>https://www.airitibooks.com/Detail/Detail?PublicationID=P20210111023</v>
      </c>
    </row>
    <row r="574" spans="1:5" x14ac:dyDescent="0.3">
      <c r="A574" s="16">
        <v>573</v>
      </c>
      <c r="B574" s="38" t="s">
        <v>3100</v>
      </c>
      <c r="C574" s="39" t="s">
        <v>126</v>
      </c>
      <c r="D574" s="38" t="s">
        <v>4092</v>
      </c>
      <c r="E574" s="44" t="str">
        <f>HYPERLINK("https://www.airitibooks.com/Detail/Detail?PublicationID=P20210111048", "https://www.airitibooks.com/Detail/Detail?PublicationID=P20210111048")</f>
        <v>https://www.airitibooks.com/Detail/Detail?PublicationID=P20210111048</v>
      </c>
    </row>
    <row r="575" spans="1:5" x14ac:dyDescent="0.3">
      <c r="A575" s="16">
        <v>574</v>
      </c>
      <c r="B575" s="38" t="s">
        <v>3101</v>
      </c>
      <c r="C575" s="39" t="s">
        <v>126</v>
      </c>
      <c r="D575" s="38" t="s">
        <v>4093</v>
      </c>
      <c r="E575" s="44" t="str">
        <f>HYPERLINK("https://www.airitibooks.com/Detail/Detail?PublicationID=P20210111053", "https://www.airitibooks.com/Detail/Detail?PublicationID=P20210111053")</f>
        <v>https://www.airitibooks.com/Detail/Detail?PublicationID=P20210111053</v>
      </c>
    </row>
    <row r="576" spans="1:5" x14ac:dyDescent="0.3">
      <c r="A576" s="16">
        <v>575</v>
      </c>
      <c r="B576" s="38" t="s">
        <v>3102</v>
      </c>
      <c r="C576" s="39" t="s">
        <v>125</v>
      </c>
      <c r="D576" s="38" t="s">
        <v>4094</v>
      </c>
      <c r="E576" s="44" t="str">
        <f>HYPERLINK("https://www.airitibooks.com/Detail/Detail?PublicationID=P20210111060", "https://www.airitibooks.com/Detail/Detail?PublicationID=P20210111060")</f>
        <v>https://www.airitibooks.com/Detail/Detail?PublicationID=P20210111060</v>
      </c>
    </row>
    <row r="577" spans="1:5" x14ac:dyDescent="0.3">
      <c r="A577" s="16">
        <v>576</v>
      </c>
      <c r="B577" s="38" t="s">
        <v>3103</v>
      </c>
      <c r="C577" s="39" t="s">
        <v>125</v>
      </c>
      <c r="D577" s="38" t="s">
        <v>4095</v>
      </c>
      <c r="E577" s="44" t="str">
        <f>HYPERLINK("https://www.airitibooks.com/Detail/Detail?PublicationID=P20210111061", "https://www.airitibooks.com/Detail/Detail?PublicationID=P20210111061")</f>
        <v>https://www.airitibooks.com/Detail/Detail?PublicationID=P20210111061</v>
      </c>
    </row>
    <row r="578" spans="1:5" x14ac:dyDescent="0.3">
      <c r="A578" s="16">
        <v>577</v>
      </c>
      <c r="B578" s="38" t="s">
        <v>3104</v>
      </c>
      <c r="C578" s="39" t="s">
        <v>128</v>
      </c>
      <c r="D578" s="38" t="s">
        <v>4096</v>
      </c>
      <c r="E578" s="44" t="str">
        <f>HYPERLINK("https://www.airitibooks.com/Detail/Detail?PublicationID=P20210111073", "https://www.airitibooks.com/Detail/Detail?PublicationID=P20210111073")</f>
        <v>https://www.airitibooks.com/Detail/Detail?PublicationID=P20210111073</v>
      </c>
    </row>
    <row r="579" spans="1:5" x14ac:dyDescent="0.3">
      <c r="A579" s="16">
        <v>578</v>
      </c>
      <c r="B579" s="38" t="s">
        <v>3105</v>
      </c>
      <c r="C579" s="39" t="s">
        <v>126</v>
      </c>
      <c r="D579" s="38" t="s">
        <v>4097</v>
      </c>
      <c r="E579" s="44" t="str">
        <f>HYPERLINK("https://www.airitibooks.com/Detail/Detail?PublicationID=P20210115024", "https://www.airitibooks.com/Detail/Detail?PublicationID=P20210115024")</f>
        <v>https://www.airitibooks.com/Detail/Detail?PublicationID=P20210115024</v>
      </c>
    </row>
    <row r="580" spans="1:5" x14ac:dyDescent="0.3">
      <c r="A580" s="16">
        <v>579</v>
      </c>
      <c r="B580" s="38" t="s">
        <v>3106</v>
      </c>
      <c r="C580" s="39" t="s">
        <v>128</v>
      </c>
      <c r="D580" s="38" t="s">
        <v>4098</v>
      </c>
      <c r="E580" s="44" t="str">
        <f>HYPERLINK("https://www.airitibooks.com/Detail/Detail?PublicationID=P20210115026", "https://www.airitibooks.com/Detail/Detail?PublicationID=P20210115026")</f>
        <v>https://www.airitibooks.com/Detail/Detail?PublicationID=P20210115026</v>
      </c>
    </row>
    <row r="581" spans="1:5" x14ac:dyDescent="0.3">
      <c r="A581" s="16">
        <v>580</v>
      </c>
      <c r="B581" s="38" t="s">
        <v>3107</v>
      </c>
      <c r="C581" s="39" t="s">
        <v>126</v>
      </c>
      <c r="D581" s="38" t="s">
        <v>4099</v>
      </c>
      <c r="E581" s="44" t="str">
        <f>HYPERLINK("https://www.airitibooks.com/Detail/Detail?PublicationID=P20210129025", "https://www.airitibooks.com/Detail/Detail?PublicationID=P20210129025")</f>
        <v>https://www.airitibooks.com/Detail/Detail?PublicationID=P20210129025</v>
      </c>
    </row>
    <row r="582" spans="1:5" x14ac:dyDescent="0.3">
      <c r="A582" s="16">
        <v>581</v>
      </c>
      <c r="B582" s="38" t="s">
        <v>3108</v>
      </c>
      <c r="C582" s="39" t="s">
        <v>4582</v>
      </c>
      <c r="D582" s="38" t="s">
        <v>4100</v>
      </c>
      <c r="E582" s="44" t="str">
        <f>HYPERLINK("https://www.airitibooks.com/Detail/Detail?PublicationID=P20210129026", "https://www.airitibooks.com/Detail/Detail?PublicationID=P20210129026")</f>
        <v>https://www.airitibooks.com/Detail/Detail?PublicationID=P20210129026</v>
      </c>
    </row>
    <row r="583" spans="1:5" x14ac:dyDescent="0.3">
      <c r="A583" s="16">
        <v>582</v>
      </c>
      <c r="B583" s="38" t="s">
        <v>3109</v>
      </c>
      <c r="C583" s="39" t="s">
        <v>126</v>
      </c>
      <c r="D583" s="38" t="s">
        <v>4101</v>
      </c>
      <c r="E583" s="44" t="str">
        <f>HYPERLINK("https://www.airitibooks.com/Detail/Detail?PublicationID=P20210129028", "https://www.airitibooks.com/Detail/Detail?PublicationID=P20210129028")</f>
        <v>https://www.airitibooks.com/Detail/Detail?PublicationID=P20210129028</v>
      </c>
    </row>
    <row r="584" spans="1:5" x14ac:dyDescent="0.3">
      <c r="A584" s="16">
        <v>583</v>
      </c>
      <c r="B584" s="38" t="s">
        <v>3110</v>
      </c>
      <c r="C584" s="39" t="s">
        <v>4587</v>
      </c>
      <c r="D584" s="38" t="s">
        <v>4102</v>
      </c>
      <c r="E584" s="44" t="str">
        <f>HYPERLINK("https://www.airitibooks.com/Detail/Detail?PublicationID=P20210205087", "https://www.airitibooks.com/Detail/Detail?PublicationID=P20210205087")</f>
        <v>https://www.airitibooks.com/Detail/Detail?PublicationID=P20210205087</v>
      </c>
    </row>
    <row r="585" spans="1:5" x14ac:dyDescent="0.3">
      <c r="A585" s="16">
        <v>584</v>
      </c>
      <c r="B585" s="38" t="s">
        <v>3111</v>
      </c>
      <c r="C585" s="39" t="s">
        <v>126</v>
      </c>
      <c r="D585" s="38" t="s">
        <v>4103</v>
      </c>
      <c r="E585" s="44" t="str">
        <f>HYPERLINK("https://www.airitibooks.com/Detail/Detail?PublicationID=P20210220012", "https://www.airitibooks.com/Detail/Detail?PublicationID=P20210220012")</f>
        <v>https://www.airitibooks.com/Detail/Detail?PublicationID=P20210220012</v>
      </c>
    </row>
    <row r="586" spans="1:5" x14ac:dyDescent="0.3">
      <c r="A586" s="16">
        <v>585</v>
      </c>
      <c r="B586" s="38" t="s">
        <v>3112</v>
      </c>
      <c r="C586" s="39" t="s">
        <v>126</v>
      </c>
      <c r="D586" s="38" t="s">
        <v>4104</v>
      </c>
      <c r="E586" s="44" t="str">
        <f>HYPERLINK("https://www.airitibooks.com/Detail/Detail?PublicationID=P20210225026", "https://www.airitibooks.com/Detail/Detail?PublicationID=P20210225026")</f>
        <v>https://www.airitibooks.com/Detail/Detail?PublicationID=P20210225026</v>
      </c>
    </row>
    <row r="587" spans="1:5" x14ac:dyDescent="0.3">
      <c r="A587" s="16">
        <v>586</v>
      </c>
      <c r="B587" s="38" t="s">
        <v>3113</v>
      </c>
      <c r="C587" s="39" t="s">
        <v>126</v>
      </c>
      <c r="D587" s="38" t="s">
        <v>4105</v>
      </c>
      <c r="E587" s="44" t="str">
        <f>HYPERLINK("https://www.airitibooks.com/Detail/Detail?PublicationID=P20210225037", "https://www.airitibooks.com/Detail/Detail?PublicationID=P20210225037")</f>
        <v>https://www.airitibooks.com/Detail/Detail?PublicationID=P20210225037</v>
      </c>
    </row>
    <row r="588" spans="1:5" x14ac:dyDescent="0.3">
      <c r="A588" s="16">
        <v>587</v>
      </c>
      <c r="B588" s="38" t="s">
        <v>3114</v>
      </c>
      <c r="C588" s="39" t="s">
        <v>126</v>
      </c>
      <c r="D588" s="38" t="s">
        <v>4106</v>
      </c>
      <c r="E588" s="44" t="str">
        <f>HYPERLINK("https://www.airitibooks.com/Detail/Detail?PublicationID=P20210225047", "https://www.airitibooks.com/Detail/Detail?PublicationID=P20210225047")</f>
        <v>https://www.airitibooks.com/Detail/Detail?PublicationID=P20210225047</v>
      </c>
    </row>
    <row r="589" spans="1:5" x14ac:dyDescent="0.3">
      <c r="A589" s="16">
        <v>588</v>
      </c>
      <c r="B589" s="38" t="s">
        <v>3115</v>
      </c>
      <c r="C589" s="39" t="s">
        <v>126</v>
      </c>
      <c r="D589" s="38" t="s">
        <v>4107</v>
      </c>
      <c r="E589" s="44" t="str">
        <f>HYPERLINK("https://www.airitibooks.com/Detail/Detail?PublicationID=P20210225048", "https://www.airitibooks.com/Detail/Detail?PublicationID=P20210225048")</f>
        <v>https://www.airitibooks.com/Detail/Detail?PublicationID=P20210225048</v>
      </c>
    </row>
    <row r="590" spans="1:5" x14ac:dyDescent="0.3">
      <c r="A590" s="16">
        <v>589</v>
      </c>
      <c r="B590" s="38" t="s">
        <v>3116</v>
      </c>
      <c r="C590" s="39" t="s">
        <v>125</v>
      </c>
      <c r="D590" s="38" t="s">
        <v>4108</v>
      </c>
      <c r="E590" s="44" t="str">
        <f>HYPERLINK("https://www.airitibooks.com/Detail/Detail?PublicationID=P20210225053", "https://www.airitibooks.com/Detail/Detail?PublicationID=P20210225053")</f>
        <v>https://www.airitibooks.com/Detail/Detail?PublicationID=P20210225053</v>
      </c>
    </row>
    <row r="591" spans="1:5" x14ac:dyDescent="0.3">
      <c r="A591" s="16">
        <v>590</v>
      </c>
      <c r="B591" s="38" t="s">
        <v>3117</v>
      </c>
      <c r="C591" s="39" t="s">
        <v>126</v>
      </c>
      <c r="D591" s="38" t="s">
        <v>4109</v>
      </c>
      <c r="E591" s="44" t="str">
        <f>HYPERLINK("https://www.airitibooks.com/Detail/Detail?PublicationID=P20210225149", "https://www.airitibooks.com/Detail/Detail?PublicationID=P20210225149")</f>
        <v>https://www.airitibooks.com/Detail/Detail?PublicationID=P20210225149</v>
      </c>
    </row>
    <row r="592" spans="1:5" x14ac:dyDescent="0.3">
      <c r="A592" s="16">
        <v>591</v>
      </c>
      <c r="B592" s="38" t="s">
        <v>3118</v>
      </c>
      <c r="C592" s="39" t="s">
        <v>126</v>
      </c>
      <c r="D592" s="38" t="s">
        <v>4110</v>
      </c>
      <c r="E592" s="44" t="str">
        <f>HYPERLINK("https://www.airitibooks.com/Detail/Detail?PublicationID=P20210225219", "https://www.airitibooks.com/Detail/Detail?PublicationID=P20210225219")</f>
        <v>https://www.airitibooks.com/Detail/Detail?PublicationID=P20210225219</v>
      </c>
    </row>
    <row r="593" spans="1:5" x14ac:dyDescent="0.3">
      <c r="A593" s="16">
        <v>592</v>
      </c>
      <c r="B593" s="38" t="s">
        <v>3119</v>
      </c>
      <c r="C593" s="39" t="s">
        <v>126</v>
      </c>
      <c r="D593" s="38" t="s">
        <v>4111</v>
      </c>
      <c r="E593" s="44" t="str">
        <f>HYPERLINK("https://www.airitibooks.com/Detail/Detail?PublicationID=P20210225228", "https://www.airitibooks.com/Detail/Detail?PublicationID=P20210225228")</f>
        <v>https://www.airitibooks.com/Detail/Detail?PublicationID=P20210225228</v>
      </c>
    </row>
    <row r="594" spans="1:5" x14ac:dyDescent="0.3">
      <c r="A594" s="16">
        <v>593</v>
      </c>
      <c r="B594" s="38" t="s">
        <v>3120</v>
      </c>
      <c r="C594" s="39" t="s">
        <v>125</v>
      </c>
      <c r="D594" s="38" t="s">
        <v>4112</v>
      </c>
      <c r="E594" s="44" t="str">
        <f>HYPERLINK("https://www.airitibooks.com/Detail/Detail?PublicationID=P20210225233", "https://www.airitibooks.com/Detail/Detail?PublicationID=P20210225233")</f>
        <v>https://www.airitibooks.com/Detail/Detail?PublicationID=P20210225233</v>
      </c>
    </row>
    <row r="595" spans="1:5" x14ac:dyDescent="0.3">
      <c r="A595" s="16">
        <v>594</v>
      </c>
      <c r="B595" s="38" t="s">
        <v>3121</v>
      </c>
      <c r="C595" s="39" t="s">
        <v>125</v>
      </c>
      <c r="D595" s="38" t="s">
        <v>4113</v>
      </c>
      <c r="E595" s="44" t="str">
        <f>HYPERLINK("https://www.airitibooks.com/Detail/Detail?PublicationID=P20210225242", "https://www.airitibooks.com/Detail/Detail?PublicationID=P20210225242")</f>
        <v>https://www.airitibooks.com/Detail/Detail?PublicationID=P20210225242</v>
      </c>
    </row>
    <row r="596" spans="1:5" x14ac:dyDescent="0.3">
      <c r="A596" s="16">
        <v>595</v>
      </c>
      <c r="B596" s="38" t="s">
        <v>3122</v>
      </c>
      <c r="C596" s="39" t="s">
        <v>126</v>
      </c>
      <c r="D596" s="38" t="s">
        <v>4114</v>
      </c>
      <c r="E596" s="44" t="str">
        <f>HYPERLINK("https://www.airitibooks.com/Detail/Detail?PublicationID=P20210303001", "https://www.airitibooks.com/Detail/Detail?PublicationID=P20210303001")</f>
        <v>https://www.airitibooks.com/Detail/Detail?PublicationID=P20210303001</v>
      </c>
    </row>
    <row r="597" spans="1:5" x14ac:dyDescent="0.3">
      <c r="A597" s="16">
        <v>596</v>
      </c>
      <c r="B597" s="38" t="s">
        <v>3123</v>
      </c>
      <c r="C597" s="39" t="s">
        <v>4581</v>
      </c>
      <c r="D597" s="38" t="s">
        <v>4115</v>
      </c>
      <c r="E597" s="44" t="str">
        <f>HYPERLINK("https://www.airitibooks.com/Detail/Detail?PublicationID=P20210308018", "https://www.airitibooks.com/Detail/Detail?PublicationID=P20210308018")</f>
        <v>https://www.airitibooks.com/Detail/Detail?PublicationID=P20210308018</v>
      </c>
    </row>
    <row r="598" spans="1:5" x14ac:dyDescent="0.3">
      <c r="A598" s="16">
        <v>597</v>
      </c>
      <c r="B598" s="38" t="s">
        <v>3124</v>
      </c>
      <c r="C598" s="39" t="s">
        <v>4581</v>
      </c>
      <c r="D598" s="38" t="s">
        <v>4116</v>
      </c>
      <c r="E598" s="44" t="str">
        <f>HYPERLINK("https://www.airitibooks.com/Detail/Detail?PublicationID=P20210308019", "https://www.airitibooks.com/Detail/Detail?PublicationID=P20210308019")</f>
        <v>https://www.airitibooks.com/Detail/Detail?PublicationID=P20210308019</v>
      </c>
    </row>
    <row r="599" spans="1:5" x14ac:dyDescent="0.3">
      <c r="A599" s="16">
        <v>598</v>
      </c>
      <c r="B599" s="38" t="s">
        <v>3125</v>
      </c>
      <c r="C599" s="39" t="s">
        <v>4581</v>
      </c>
      <c r="D599" s="38" t="s">
        <v>4117</v>
      </c>
      <c r="E599" s="44" t="str">
        <f>HYPERLINK("https://www.airitibooks.com/Detail/Detail?PublicationID=P20210308020", "https://www.airitibooks.com/Detail/Detail?PublicationID=P20210308020")</f>
        <v>https://www.airitibooks.com/Detail/Detail?PublicationID=P20210308020</v>
      </c>
    </row>
    <row r="600" spans="1:5" x14ac:dyDescent="0.3">
      <c r="A600" s="16">
        <v>599</v>
      </c>
      <c r="B600" s="38" t="s">
        <v>3126</v>
      </c>
      <c r="C600" s="39" t="s">
        <v>126</v>
      </c>
      <c r="D600" s="38" t="s">
        <v>4118</v>
      </c>
      <c r="E600" s="44" t="str">
        <f>HYPERLINK("https://www.airitibooks.com/Detail/Detail?PublicationID=P20210308077", "https://www.airitibooks.com/Detail/Detail?PublicationID=P20210308077")</f>
        <v>https://www.airitibooks.com/Detail/Detail?PublicationID=P20210308077</v>
      </c>
    </row>
    <row r="601" spans="1:5" x14ac:dyDescent="0.3">
      <c r="A601" s="16">
        <v>600</v>
      </c>
      <c r="B601" s="38" t="s">
        <v>3127</v>
      </c>
      <c r="C601" s="39" t="s">
        <v>126</v>
      </c>
      <c r="D601" s="38" t="s">
        <v>4119</v>
      </c>
      <c r="E601" s="44" t="str">
        <f>HYPERLINK("https://www.airitibooks.com/Detail/Detail?PublicationID=P20210308101", "https://www.airitibooks.com/Detail/Detail?PublicationID=P20210308101")</f>
        <v>https://www.airitibooks.com/Detail/Detail?PublicationID=P20210308101</v>
      </c>
    </row>
    <row r="602" spans="1:5" x14ac:dyDescent="0.3">
      <c r="A602" s="16">
        <v>601</v>
      </c>
      <c r="B602" s="38" t="s">
        <v>3128</v>
      </c>
      <c r="C602" s="39" t="s">
        <v>126</v>
      </c>
      <c r="D602" s="38" t="s">
        <v>4120</v>
      </c>
      <c r="E602" s="44" t="str">
        <f>HYPERLINK("https://www.airitibooks.com/Detail/Detail?PublicationID=P20210308116", "https://www.airitibooks.com/Detail/Detail?PublicationID=P20210308116")</f>
        <v>https://www.airitibooks.com/Detail/Detail?PublicationID=P20210308116</v>
      </c>
    </row>
    <row r="603" spans="1:5" x14ac:dyDescent="0.3">
      <c r="A603" s="16">
        <v>602</v>
      </c>
      <c r="B603" s="38" t="s">
        <v>3129</v>
      </c>
      <c r="C603" s="39" t="s">
        <v>128</v>
      </c>
      <c r="D603" s="38" t="s">
        <v>4121</v>
      </c>
      <c r="E603" s="44" t="str">
        <f>HYPERLINK("https://www.airitibooks.com/Detail/Detail?PublicationID=P20210319002", "https://www.airitibooks.com/Detail/Detail?PublicationID=P20210319002")</f>
        <v>https://www.airitibooks.com/Detail/Detail?PublicationID=P20210319002</v>
      </c>
    </row>
    <row r="604" spans="1:5" x14ac:dyDescent="0.3">
      <c r="A604" s="16">
        <v>603</v>
      </c>
      <c r="B604" s="38" t="s">
        <v>3130</v>
      </c>
      <c r="C604" s="39" t="s">
        <v>126</v>
      </c>
      <c r="D604" s="38" t="s">
        <v>4122</v>
      </c>
      <c r="E604" s="44" t="str">
        <f>HYPERLINK("https://www.airitibooks.com/Detail/Detail?PublicationID=P20210326046", "https://www.airitibooks.com/Detail/Detail?PublicationID=P20210326046")</f>
        <v>https://www.airitibooks.com/Detail/Detail?PublicationID=P20210326046</v>
      </c>
    </row>
    <row r="605" spans="1:5" x14ac:dyDescent="0.3">
      <c r="A605" s="16">
        <v>604</v>
      </c>
      <c r="B605" s="38" t="s">
        <v>3131</v>
      </c>
      <c r="C605" s="39" t="s">
        <v>126</v>
      </c>
      <c r="D605" s="38" t="s">
        <v>4123</v>
      </c>
      <c r="E605" s="44" t="str">
        <f>HYPERLINK("https://www.airitibooks.com/Detail/Detail?PublicationID=P20210326099", "https://www.airitibooks.com/Detail/Detail?PublicationID=P20210326099")</f>
        <v>https://www.airitibooks.com/Detail/Detail?PublicationID=P20210326099</v>
      </c>
    </row>
    <row r="606" spans="1:5" x14ac:dyDescent="0.3">
      <c r="A606" s="16">
        <v>605</v>
      </c>
      <c r="B606" s="38" t="s">
        <v>3132</v>
      </c>
      <c r="C606" s="39" t="s">
        <v>126</v>
      </c>
      <c r="D606" s="38" t="s">
        <v>4124</v>
      </c>
      <c r="E606" s="44" t="str">
        <f>HYPERLINK("https://www.airitibooks.com/Detail/Detail?PublicationID=P20210401320", "https://www.airitibooks.com/Detail/Detail?PublicationID=P20210401320")</f>
        <v>https://www.airitibooks.com/Detail/Detail?PublicationID=P20210401320</v>
      </c>
    </row>
    <row r="607" spans="1:5" x14ac:dyDescent="0.3">
      <c r="A607" s="16">
        <v>606</v>
      </c>
      <c r="B607" s="38" t="s">
        <v>3133</v>
      </c>
      <c r="C607" s="39" t="s">
        <v>126</v>
      </c>
      <c r="D607" s="38" t="s">
        <v>4125</v>
      </c>
      <c r="E607" s="44" t="str">
        <f>HYPERLINK("https://www.airitibooks.com/Detail/Detail?PublicationID=P20210416095", "https://www.airitibooks.com/Detail/Detail?PublicationID=P20210416095")</f>
        <v>https://www.airitibooks.com/Detail/Detail?PublicationID=P20210416095</v>
      </c>
    </row>
    <row r="608" spans="1:5" x14ac:dyDescent="0.3">
      <c r="A608" s="16">
        <v>607</v>
      </c>
      <c r="B608" s="38" t="s">
        <v>3134</v>
      </c>
      <c r="C608" s="39" t="s">
        <v>126</v>
      </c>
      <c r="D608" s="38" t="s">
        <v>4126</v>
      </c>
      <c r="E608" s="44" t="str">
        <f>HYPERLINK("https://www.airitibooks.com/Detail/Detail?PublicationID=P20210430052", "https://www.airitibooks.com/Detail/Detail?PublicationID=P20210430052")</f>
        <v>https://www.airitibooks.com/Detail/Detail?PublicationID=P20210430052</v>
      </c>
    </row>
    <row r="609" spans="1:5" x14ac:dyDescent="0.3">
      <c r="A609" s="16">
        <v>608</v>
      </c>
      <c r="B609" s="38" t="s">
        <v>3135</v>
      </c>
      <c r="C609" s="39" t="s">
        <v>126</v>
      </c>
      <c r="D609" s="38" t="s">
        <v>4127</v>
      </c>
      <c r="E609" s="44" t="str">
        <f>HYPERLINK("https://www.airitibooks.com/Detail/Detail?PublicationID=P20210510123", "https://www.airitibooks.com/Detail/Detail?PublicationID=P20210510123")</f>
        <v>https://www.airitibooks.com/Detail/Detail?PublicationID=P20210510123</v>
      </c>
    </row>
    <row r="610" spans="1:5" x14ac:dyDescent="0.3">
      <c r="A610" s="16">
        <v>609</v>
      </c>
      <c r="B610" s="38" t="s">
        <v>3136</v>
      </c>
      <c r="C610" s="39" t="s">
        <v>126</v>
      </c>
      <c r="D610" s="38" t="s">
        <v>4128</v>
      </c>
      <c r="E610" s="44" t="str">
        <f>HYPERLINK("https://www.airitibooks.com/Detail/Detail?PublicationID=P20210510168", "https://www.airitibooks.com/Detail/Detail?PublicationID=P20210510168")</f>
        <v>https://www.airitibooks.com/Detail/Detail?PublicationID=P20210510168</v>
      </c>
    </row>
    <row r="611" spans="1:5" x14ac:dyDescent="0.3">
      <c r="A611" s="16">
        <v>610</v>
      </c>
      <c r="B611" s="38" t="s">
        <v>3137</v>
      </c>
      <c r="C611" s="39" t="s">
        <v>126</v>
      </c>
      <c r="D611" s="38" t="s">
        <v>4129</v>
      </c>
      <c r="E611" s="44" t="str">
        <f>HYPERLINK("https://www.airitibooks.com/Detail/Detail?PublicationID=P20210510169", "https://www.airitibooks.com/Detail/Detail?PublicationID=P20210510169")</f>
        <v>https://www.airitibooks.com/Detail/Detail?PublicationID=P20210510169</v>
      </c>
    </row>
    <row r="612" spans="1:5" x14ac:dyDescent="0.3">
      <c r="A612" s="16">
        <v>611</v>
      </c>
      <c r="B612" s="38" t="s">
        <v>3138</v>
      </c>
      <c r="C612" s="39" t="s">
        <v>126</v>
      </c>
      <c r="D612" s="38" t="s">
        <v>4130</v>
      </c>
      <c r="E612" s="44" t="str">
        <f>HYPERLINK("https://www.airitibooks.com/Detail/Detail?PublicationID=P20210510170", "https://www.airitibooks.com/Detail/Detail?PublicationID=P20210510170")</f>
        <v>https://www.airitibooks.com/Detail/Detail?PublicationID=P20210510170</v>
      </c>
    </row>
    <row r="613" spans="1:5" x14ac:dyDescent="0.3">
      <c r="A613" s="16">
        <v>612</v>
      </c>
      <c r="B613" s="38" t="s">
        <v>3139</v>
      </c>
      <c r="C613" s="39" t="s">
        <v>125</v>
      </c>
      <c r="D613" s="38" t="s">
        <v>4131</v>
      </c>
      <c r="E613" s="44" t="str">
        <f>HYPERLINK("https://www.airitibooks.com/Detail/Detail?PublicationID=P20210514227", "https://www.airitibooks.com/Detail/Detail?PublicationID=P20210514227")</f>
        <v>https://www.airitibooks.com/Detail/Detail?PublicationID=P20210514227</v>
      </c>
    </row>
    <row r="614" spans="1:5" x14ac:dyDescent="0.3">
      <c r="A614" s="16">
        <v>613</v>
      </c>
      <c r="B614" s="38" t="s">
        <v>3140</v>
      </c>
      <c r="C614" s="39" t="s">
        <v>126</v>
      </c>
      <c r="D614" s="38" t="s">
        <v>4132</v>
      </c>
      <c r="E614" s="44" t="str">
        <f>HYPERLINK("https://www.airitibooks.com/Detail/Detail?PublicationID=P20210514288", "https://www.airitibooks.com/Detail/Detail?PublicationID=P20210514288")</f>
        <v>https://www.airitibooks.com/Detail/Detail?PublicationID=P20210514288</v>
      </c>
    </row>
    <row r="615" spans="1:5" x14ac:dyDescent="0.3">
      <c r="A615" s="16">
        <v>614</v>
      </c>
      <c r="B615" s="38" t="s">
        <v>3141</v>
      </c>
      <c r="C615" s="39" t="s">
        <v>126</v>
      </c>
      <c r="D615" s="38" t="s">
        <v>4133</v>
      </c>
      <c r="E615" s="44" t="str">
        <f>HYPERLINK("https://www.airitibooks.com/Detail/Detail?PublicationID=P20210514289", "https://www.airitibooks.com/Detail/Detail?PublicationID=P20210514289")</f>
        <v>https://www.airitibooks.com/Detail/Detail?PublicationID=P20210514289</v>
      </c>
    </row>
    <row r="616" spans="1:5" x14ac:dyDescent="0.3">
      <c r="A616" s="16">
        <v>615</v>
      </c>
      <c r="B616" s="38" t="s">
        <v>3142</v>
      </c>
      <c r="C616" s="39" t="s">
        <v>4588</v>
      </c>
      <c r="D616" s="38" t="s">
        <v>4134</v>
      </c>
      <c r="E616" s="44" t="str">
        <f>HYPERLINK("https://www.airitibooks.com/Detail/Detail?PublicationID=P20141017034", "https://www.airitibooks.com/Detail/Detail?PublicationID=P20141017034")</f>
        <v>https://www.airitibooks.com/Detail/Detail?PublicationID=P20141017034</v>
      </c>
    </row>
    <row r="617" spans="1:5" x14ac:dyDescent="0.3">
      <c r="A617" s="16">
        <v>616</v>
      </c>
      <c r="B617" s="38" t="s">
        <v>3143</v>
      </c>
      <c r="C617" s="39" t="s">
        <v>4581</v>
      </c>
      <c r="D617" s="38" t="s">
        <v>4135</v>
      </c>
      <c r="E617" s="44" t="str">
        <f>HYPERLINK("https://www.airitibooks.com/Detail/Detail?PublicationID=P20170531013", "https://www.airitibooks.com/Detail/Detail?PublicationID=P20170531013")</f>
        <v>https://www.airitibooks.com/Detail/Detail?PublicationID=P20170531013</v>
      </c>
    </row>
    <row r="618" spans="1:5" x14ac:dyDescent="0.3">
      <c r="A618" s="16">
        <v>617</v>
      </c>
      <c r="B618" s="38" t="s">
        <v>3144</v>
      </c>
      <c r="C618" s="39" t="s">
        <v>4581</v>
      </c>
      <c r="D618" s="38" t="s">
        <v>4136</v>
      </c>
      <c r="E618" s="44" t="str">
        <f>HYPERLINK("https://www.airitibooks.com/Detail/Detail?PublicationID=P20170907301", "https://www.airitibooks.com/Detail/Detail?PublicationID=P20170907301")</f>
        <v>https://www.airitibooks.com/Detail/Detail?PublicationID=P20170907301</v>
      </c>
    </row>
    <row r="619" spans="1:5" x14ac:dyDescent="0.3">
      <c r="A619" s="16">
        <v>618</v>
      </c>
      <c r="B619" s="38" t="s">
        <v>3145</v>
      </c>
      <c r="C619" s="39" t="s">
        <v>4581</v>
      </c>
      <c r="D619" s="38" t="s">
        <v>4137</v>
      </c>
      <c r="E619" s="44" t="str">
        <f>HYPERLINK("https://www.airitibooks.com/Detail/Detail?PublicationID=P20170929269", "https://www.airitibooks.com/Detail/Detail?PublicationID=P20170929269")</f>
        <v>https://www.airitibooks.com/Detail/Detail?PublicationID=P20170929269</v>
      </c>
    </row>
    <row r="620" spans="1:5" x14ac:dyDescent="0.3">
      <c r="A620" s="16">
        <v>619</v>
      </c>
      <c r="B620" s="38" t="s">
        <v>3146</v>
      </c>
      <c r="C620" s="39" t="s">
        <v>4581</v>
      </c>
      <c r="D620" s="38" t="s">
        <v>4138</v>
      </c>
      <c r="E620" s="44" t="str">
        <f>HYPERLINK("https://www.airitibooks.com/Detail/Detail?PublicationID=P20170929270", "https://www.airitibooks.com/Detail/Detail?PublicationID=P20170929270")</f>
        <v>https://www.airitibooks.com/Detail/Detail?PublicationID=P20170929270</v>
      </c>
    </row>
    <row r="621" spans="1:5" x14ac:dyDescent="0.3">
      <c r="A621" s="16">
        <v>620</v>
      </c>
      <c r="B621" s="38" t="s">
        <v>3147</v>
      </c>
      <c r="C621" s="39" t="s">
        <v>4581</v>
      </c>
      <c r="D621" s="38" t="s">
        <v>4139</v>
      </c>
      <c r="E621" s="44" t="str">
        <f>HYPERLINK("https://www.airitibooks.com/Detail/Detail?PublicationID=P20170929271", "https://www.airitibooks.com/Detail/Detail?PublicationID=P20170929271")</f>
        <v>https://www.airitibooks.com/Detail/Detail?PublicationID=P20170929271</v>
      </c>
    </row>
    <row r="622" spans="1:5" x14ac:dyDescent="0.3">
      <c r="A622" s="16">
        <v>621</v>
      </c>
      <c r="B622" s="38" t="s">
        <v>3148</v>
      </c>
      <c r="C622" s="39" t="s">
        <v>4581</v>
      </c>
      <c r="D622" s="38" t="s">
        <v>4140</v>
      </c>
      <c r="E622" s="44" t="str">
        <f>HYPERLINK("https://www.airitibooks.com/Detail/Detail?PublicationID=P20171103160", "https://www.airitibooks.com/Detail/Detail?PublicationID=P20171103160")</f>
        <v>https://www.airitibooks.com/Detail/Detail?PublicationID=P20171103160</v>
      </c>
    </row>
    <row r="623" spans="1:5" x14ac:dyDescent="0.3">
      <c r="A623" s="16">
        <v>622</v>
      </c>
      <c r="B623" s="38" t="s">
        <v>3149</v>
      </c>
      <c r="C623" s="39" t="s">
        <v>4581</v>
      </c>
      <c r="D623" s="38" t="s">
        <v>4141</v>
      </c>
      <c r="E623" s="44" t="str">
        <f>HYPERLINK("https://www.airitibooks.com/Detail/Detail?PublicationID=P20171103179", "https://www.airitibooks.com/Detail/Detail?PublicationID=P20171103179")</f>
        <v>https://www.airitibooks.com/Detail/Detail?PublicationID=P20171103179</v>
      </c>
    </row>
    <row r="624" spans="1:5" x14ac:dyDescent="0.3">
      <c r="A624" s="16">
        <v>623</v>
      </c>
      <c r="B624" s="38" t="s">
        <v>3150</v>
      </c>
      <c r="C624" s="39" t="s">
        <v>4581</v>
      </c>
      <c r="D624" s="38" t="s">
        <v>4142</v>
      </c>
      <c r="E624" s="44" t="str">
        <f>HYPERLINK("https://www.airitibooks.com/Detail/Detail?PublicationID=P20171103243", "https://www.airitibooks.com/Detail/Detail?PublicationID=P20171103243")</f>
        <v>https://www.airitibooks.com/Detail/Detail?PublicationID=P20171103243</v>
      </c>
    </row>
    <row r="625" spans="1:5" x14ac:dyDescent="0.3">
      <c r="A625" s="16">
        <v>624</v>
      </c>
      <c r="B625" s="38" t="s">
        <v>3151</v>
      </c>
      <c r="C625" s="39" t="s">
        <v>4581</v>
      </c>
      <c r="D625" s="38" t="s">
        <v>4143</v>
      </c>
      <c r="E625" s="44" t="str">
        <f>HYPERLINK("https://www.airitibooks.com/Detail/Detail?PublicationID=P20171103340", "https://www.airitibooks.com/Detail/Detail?PublicationID=P20171103340")</f>
        <v>https://www.airitibooks.com/Detail/Detail?PublicationID=P20171103340</v>
      </c>
    </row>
    <row r="626" spans="1:5" x14ac:dyDescent="0.3">
      <c r="A626" s="16">
        <v>625</v>
      </c>
      <c r="B626" s="38" t="s">
        <v>3152</v>
      </c>
      <c r="C626" s="39" t="s">
        <v>4581</v>
      </c>
      <c r="D626" s="38" t="s">
        <v>4144</v>
      </c>
      <c r="E626" s="44" t="str">
        <f>HYPERLINK("https://www.airitibooks.com/Detail/Detail?PublicationID=P20171103377", "https://www.airitibooks.com/Detail/Detail?PublicationID=P20171103377")</f>
        <v>https://www.airitibooks.com/Detail/Detail?PublicationID=P20171103377</v>
      </c>
    </row>
    <row r="627" spans="1:5" x14ac:dyDescent="0.3">
      <c r="A627" s="16">
        <v>626</v>
      </c>
      <c r="B627" s="38" t="s">
        <v>3153</v>
      </c>
      <c r="C627" s="39" t="s">
        <v>4581</v>
      </c>
      <c r="D627" s="38" t="s">
        <v>4145</v>
      </c>
      <c r="E627" s="44" t="str">
        <f>HYPERLINK("https://www.airitibooks.com/Detail/Detail?PublicationID=P20171103614", "https://www.airitibooks.com/Detail/Detail?PublicationID=P20171103614")</f>
        <v>https://www.airitibooks.com/Detail/Detail?PublicationID=P20171103614</v>
      </c>
    </row>
    <row r="628" spans="1:5" x14ac:dyDescent="0.3">
      <c r="A628" s="16">
        <v>627</v>
      </c>
      <c r="B628" s="38" t="s">
        <v>3154</v>
      </c>
      <c r="C628" s="39" t="s">
        <v>4581</v>
      </c>
      <c r="D628" s="38" t="s">
        <v>4146</v>
      </c>
      <c r="E628" s="44" t="str">
        <f>HYPERLINK("https://www.airitibooks.com/Detail/Detail?PublicationID=P20171103648", "https://www.airitibooks.com/Detail/Detail?PublicationID=P20171103648")</f>
        <v>https://www.airitibooks.com/Detail/Detail?PublicationID=P20171103648</v>
      </c>
    </row>
    <row r="629" spans="1:5" x14ac:dyDescent="0.3">
      <c r="A629" s="16">
        <v>628</v>
      </c>
      <c r="B629" s="38" t="s">
        <v>3155</v>
      </c>
      <c r="C629" s="39" t="s">
        <v>4581</v>
      </c>
      <c r="D629" s="38" t="s">
        <v>4147</v>
      </c>
      <c r="E629" s="44" t="str">
        <f>HYPERLINK("https://www.airitibooks.com/Detail/Detail?PublicationID=P20171103734", "https://www.airitibooks.com/Detail/Detail?PublicationID=P20171103734")</f>
        <v>https://www.airitibooks.com/Detail/Detail?PublicationID=P20171103734</v>
      </c>
    </row>
    <row r="630" spans="1:5" x14ac:dyDescent="0.3">
      <c r="A630" s="16">
        <v>629</v>
      </c>
      <c r="B630" s="38" t="s">
        <v>3156</v>
      </c>
      <c r="C630" s="39" t="s">
        <v>4581</v>
      </c>
      <c r="D630" s="38" t="s">
        <v>4148</v>
      </c>
      <c r="E630" s="44" t="str">
        <f>HYPERLINK("https://www.airitibooks.com/Detail/Detail?PublicationID=P20171103744", "https://www.airitibooks.com/Detail/Detail?PublicationID=P20171103744")</f>
        <v>https://www.airitibooks.com/Detail/Detail?PublicationID=P20171103744</v>
      </c>
    </row>
    <row r="631" spans="1:5" x14ac:dyDescent="0.3">
      <c r="A631" s="16">
        <v>630</v>
      </c>
      <c r="B631" s="38" t="s">
        <v>3157</v>
      </c>
      <c r="C631" s="39" t="s">
        <v>4581</v>
      </c>
      <c r="D631" s="38" t="s">
        <v>4149</v>
      </c>
      <c r="E631" s="44" t="str">
        <f>HYPERLINK("https://www.airitibooks.com/Detail/Detail?PublicationID=P20171103812", "https://www.airitibooks.com/Detail/Detail?PublicationID=P20171103812")</f>
        <v>https://www.airitibooks.com/Detail/Detail?PublicationID=P20171103812</v>
      </c>
    </row>
    <row r="632" spans="1:5" x14ac:dyDescent="0.3">
      <c r="A632" s="16">
        <v>631</v>
      </c>
      <c r="B632" s="38" t="s">
        <v>3158</v>
      </c>
      <c r="C632" s="39" t="s">
        <v>4581</v>
      </c>
      <c r="D632" s="38" t="s">
        <v>4150</v>
      </c>
      <c r="E632" s="44" t="str">
        <f>HYPERLINK("https://www.airitibooks.com/Detail/Detail?PublicationID=P20171103841", "https://www.airitibooks.com/Detail/Detail?PublicationID=P20171103841")</f>
        <v>https://www.airitibooks.com/Detail/Detail?PublicationID=P20171103841</v>
      </c>
    </row>
    <row r="633" spans="1:5" x14ac:dyDescent="0.3">
      <c r="A633" s="16">
        <v>632</v>
      </c>
      <c r="B633" s="38" t="s">
        <v>3159</v>
      </c>
      <c r="C633" s="39" t="s">
        <v>4581</v>
      </c>
      <c r="D633" s="38" t="s">
        <v>4151</v>
      </c>
      <c r="E633" s="44" t="str">
        <f>HYPERLINK("https://www.airitibooks.com/Detail/Detail?PublicationID=P20171118250", "https://www.airitibooks.com/Detail/Detail?PublicationID=P20171118250")</f>
        <v>https://www.airitibooks.com/Detail/Detail?PublicationID=P20171118250</v>
      </c>
    </row>
    <row r="634" spans="1:5" x14ac:dyDescent="0.3">
      <c r="A634" s="16">
        <v>633</v>
      </c>
      <c r="B634" s="38" t="s">
        <v>3160</v>
      </c>
      <c r="C634" s="39" t="s">
        <v>4581</v>
      </c>
      <c r="D634" s="38" t="s">
        <v>4152</v>
      </c>
      <c r="E634" s="44" t="str">
        <f>HYPERLINK("https://www.airitibooks.com/Detail/Detail?PublicationID=P20171118252", "https://www.airitibooks.com/Detail/Detail?PublicationID=P20171118252")</f>
        <v>https://www.airitibooks.com/Detail/Detail?PublicationID=P20171118252</v>
      </c>
    </row>
    <row r="635" spans="1:5" x14ac:dyDescent="0.3">
      <c r="A635" s="16">
        <v>634</v>
      </c>
      <c r="B635" s="38" t="s">
        <v>3161</v>
      </c>
      <c r="C635" s="39" t="s">
        <v>4581</v>
      </c>
      <c r="D635" s="38" t="s">
        <v>4153</v>
      </c>
      <c r="E635" s="44" t="str">
        <f>HYPERLINK("https://www.airitibooks.com/Detail/Detail?PublicationID=P20180126025", "https://www.airitibooks.com/Detail/Detail?PublicationID=P20180126025")</f>
        <v>https://www.airitibooks.com/Detail/Detail?PublicationID=P20180126025</v>
      </c>
    </row>
    <row r="636" spans="1:5" x14ac:dyDescent="0.3">
      <c r="A636" s="16">
        <v>635</v>
      </c>
      <c r="B636" s="38" t="s">
        <v>3162</v>
      </c>
      <c r="C636" s="39" t="s">
        <v>4581</v>
      </c>
      <c r="D636" s="38" t="s">
        <v>4154</v>
      </c>
      <c r="E636" s="44" t="str">
        <f>HYPERLINK("https://www.airitibooks.com/Detail/Detail?PublicationID=P20180208133", "https://www.airitibooks.com/Detail/Detail?PublicationID=P20180208133")</f>
        <v>https://www.airitibooks.com/Detail/Detail?PublicationID=P20180208133</v>
      </c>
    </row>
    <row r="637" spans="1:5" x14ac:dyDescent="0.3">
      <c r="A637" s="16">
        <v>636</v>
      </c>
      <c r="B637" s="38" t="s">
        <v>3163</v>
      </c>
      <c r="C637" s="39" t="s">
        <v>4581</v>
      </c>
      <c r="D637" s="38" t="s">
        <v>4155</v>
      </c>
      <c r="E637" s="44" t="str">
        <f>HYPERLINK("https://www.airitibooks.com/Detail/Detail?PublicationID=P20180208137", "https://www.airitibooks.com/Detail/Detail?PublicationID=P20180208137")</f>
        <v>https://www.airitibooks.com/Detail/Detail?PublicationID=P20180208137</v>
      </c>
    </row>
    <row r="638" spans="1:5" x14ac:dyDescent="0.3">
      <c r="A638" s="16">
        <v>637</v>
      </c>
      <c r="B638" s="38" t="s">
        <v>3164</v>
      </c>
      <c r="C638" s="39" t="s">
        <v>4581</v>
      </c>
      <c r="D638" s="38" t="s">
        <v>4156</v>
      </c>
      <c r="E638" s="44" t="str">
        <f>HYPERLINK("https://www.airitibooks.com/Detail/Detail?PublicationID=P20180223009", "https://www.airitibooks.com/Detail/Detail?PublicationID=P20180223009")</f>
        <v>https://www.airitibooks.com/Detail/Detail?PublicationID=P20180223009</v>
      </c>
    </row>
    <row r="639" spans="1:5" x14ac:dyDescent="0.3">
      <c r="A639" s="16">
        <v>638</v>
      </c>
      <c r="B639" s="38" t="s">
        <v>3165</v>
      </c>
      <c r="C639" s="39" t="s">
        <v>4581</v>
      </c>
      <c r="D639" s="38" t="s">
        <v>4157</v>
      </c>
      <c r="E639" s="44" t="str">
        <f>HYPERLINK("https://www.airitibooks.com/Detail/Detail?PublicationID=P20180223013", "https://www.airitibooks.com/Detail/Detail?PublicationID=P20180223013")</f>
        <v>https://www.airitibooks.com/Detail/Detail?PublicationID=P20180223013</v>
      </c>
    </row>
    <row r="640" spans="1:5" x14ac:dyDescent="0.3">
      <c r="A640" s="16">
        <v>639</v>
      </c>
      <c r="B640" s="38" t="s">
        <v>3166</v>
      </c>
      <c r="C640" s="39" t="s">
        <v>4582</v>
      </c>
      <c r="D640" s="38" t="s">
        <v>4158</v>
      </c>
      <c r="E640" s="44" t="str">
        <f>HYPERLINK("https://www.airitibooks.com/Detail/Detail?PublicationID=P20180413104", "https://www.airitibooks.com/Detail/Detail?PublicationID=P20180413104")</f>
        <v>https://www.airitibooks.com/Detail/Detail?PublicationID=P20180413104</v>
      </c>
    </row>
    <row r="641" spans="1:5" x14ac:dyDescent="0.3">
      <c r="A641" s="16">
        <v>640</v>
      </c>
      <c r="B641" s="38" t="s">
        <v>3167</v>
      </c>
      <c r="C641" s="39" t="s">
        <v>4582</v>
      </c>
      <c r="D641" s="38" t="s">
        <v>4159</v>
      </c>
      <c r="E641" s="44" t="str">
        <f>HYPERLINK("https://www.airitibooks.com/Detail/Detail?PublicationID=P20180511006", "https://www.airitibooks.com/Detail/Detail?PublicationID=P20180511006")</f>
        <v>https://www.airitibooks.com/Detail/Detail?PublicationID=P20180511006</v>
      </c>
    </row>
    <row r="642" spans="1:5" x14ac:dyDescent="0.3">
      <c r="A642" s="16">
        <v>641</v>
      </c>
      <c r="B642" s="38" t="s">
        <v>3168</v>
      </c>
      <c r="C642" s="39" t="s">
        <v>4581</v>
      </c>
      <c r="D642" s="38" t="s">
        <v>4160</v>
      </c>
      <c r="E642" s="44" t="str">
        <f>HYPERLINK("https://www.airitibooks.com/Detail/Detail?PublicationID=P20180529002", "https://www.airitibooks.com/Detail/Detail?PublicationID=P20180529002")</f>
        <v>https://www.airitibooks.com/Detail/Detail?PublicationID=P20180529002</v>
      </c>
    </row>
    <row r="643" spans="1:5" x14ac:dyDescent="0.3">
      <c r="A643" s="16">
        <v>642</v>
      </c>
      <c r="B643" s="38" t="s">
        <v>3169</v>
      </c>
      <c r="C643" s="39" t="s">
        <v>125</v>
      </c>
      <c r="D643" s="38" t="s">
        <v>4161</v>
      </c>
      <c r="E643" s="44" t="str">
        <f>HYPERLINK("https://www.airitibooks.com/Detail/Detail?PublicationID=P20180715001", "https://www.airitibooks.com/Detail/Detail?PublicationID=P20180715001")</f>
        <v>https://www.airitibooks.com/Detail/Detail?PublicationID=P20180715001</v>
      </c>
    </row>
    <row r="644" spans="1:5" x14ac:dyDescent="0.3">
      <c r="A644" s="16">
        <v>643</v>
      </c>
      <c r="B644" s="38" t="s">
        <v>3170</v>
      </c>
      <c r="C644" s="39" t="s">
        <v>4582</v>
      </c>
      <c r="D644" s="38" t="s">
        <v>4162</v>
      </c>
      <c r="E644" s="44" t="str">
        <f>HYPERLINK("https://www.airitibooks.com/Detail/Detail?PublicationID=P20180809034", "https://www.airitibooks.com/Detail/Detail?PublicationID=P20180809034")</f>
        <v>https://www.airitibooks.com/Detail/Detail?PublicationID=P20180809034</v>
      </c>
    </row>
    <row r="645" spans="1:5" x14ac:dyDescent="0.3">
      <c r="A645" s="16">
        <v>644</v>
      </c>
      <c r="B645" s="38" t="s">
        <v>3171</v>
      </c>
      <c r="C645" s="39" t="s">
        <v>4582</v>
      </c>
      <c r="D645" s="38" t="s">
        <v>4163</v>
      </c>
      <c r="E645" s="44" t="str">
        <f>HYPERLINK("https://www.airitibooks.com/Detail/Detail?PublicationID=P20180813005", "https://www.airitibooks.com/Detail/Detail?PublicationID=P20180813005")</f>
        <v>https://www.airitibooks.com/Detail/Detail?PublicationID=P20180813005</v>
      </c>
    </row>
    <row r="646" spans="1:5" x14ac:dyDescent="0.3">
      <c r="A646" s="16">
        <v>645</v>
      </c>
      <c r="B646" s="38" t="s">
        <v>3172</v>
      </c>
      <c r="C646" s="39" t="s">
        <v>4581</v>
      </c>
      <c r="D646" s="38" t="s">
        <v>4164</v>
      </c>
      <c r="E646" s="44" t="str">
        <f>HYPERLINK("https://www.airitibooks.com/Detail/Detail?PublicationID=P20180904020", "https://www.airitibooks.com/Detail/Detail?PublicationID=P20180904020")</f>
        <v>https://www.airitibooks.com/Detail/Detail?PublicationID=P20180904020</v>
      </c>
    </row>
    <row r="647" spans="1:5" x14ac:dyDescent="0.3">
      <c r="A647" s="16">
        <v>646</v>
      </c>
      <c r="B647" s="38" t="s">
        <v>3173</v>
      </c>
      <c r="C647" s="39" t="s">
        <v>4581</v>
      </c>
      <c r="D647" s="38" t="s">
        <v>4165</v>
      </c>
      <c r="E647" s="44" t="str">
        <f>HYPERLINK("https://www.airitibooks.com/Detail/Detail?PublicationID=P20180904021", "https://www.airitibooks.com/Detail/Detail?PublicationID=P20180904021")</f>
        <v>https://www.airitibooks.com/Detail/Detail?PublicationID=P20180904021</v>
      </c>
    </row>
    <row r="648" spans="1:5" x14ac:dyDescent="0.3">
      <c r="A648" s="16">
        <v>647</v>
      </c>
      <c r="B648" s="38" t="s">
        <v>3174</v>
      </c>
      <c r="C648" s="39" t="s">
        <v>4581</v>
      </c>
      <c r="D648" s="38" t="s">
        <v>4166</v>
      </c>
      <c r="E648" s="44" t="str">
        <f>HYPERLINK("https://www.airitibooks.com/Detail/Detail?PublicationID=P20180904026", "https://www.airitibooks.com/Detail/Detail?PublicationID=P20180904026")</f>
        <v>https://www.airitibooks.com/Detail/Detail?PublicationID=P20180904026</v>
      </c>
    </row>
    <row r="649" spans="1:5" x14ac:dyDescent="0.3">
      <c r="A649" s="16">
        <v>648</v>
      </c>
      <c r="B649" s="38" t="s">
        <v>3175</v>
      </c>
      <c r="C649" s="39" t="s">
        <v>4582</v>
      </c>
      <c r="D649" s="38" t="s">
        <v>4167</v>
      </c>
      <c r="E649" s="44" t="str">
        <f>HYPERLINK("https://www.airitibooks.com/Detail/Detail?PublicationID=P20180919003", "https://www.airitibooks.com/Detail/Detail?PublicationID=P20180919003")</f>
        <v>https://www.airitibooks.com/Detail/Detail?PublicationID=P20180919003</v>
      </c>
    </row>
    <row r="650" spans="1:5" x14ac:dyDescent="0.3">
      <c r="A650" s="16">
        <v>649</v>
      </c>
      <c r="B650" s="38" t="s">
        <v>3176</v>
      </c>
      <c r="C650" s="39" t="s">
        <v>4582</v>
      </c>
      <c r="D650" s="38" t="s">
        <v>4168</v>
      </c>
      <c r="E650" s="44" t="str">
        <f>HYPERLINK("https://www.airitibooks.com/Detail/Detail?PublicationID=P20181012005", "https://www.airitibooks.com/Detail/Detail?PublicationID=P20181012005")</f>
        <v>https://www.airitibooks.com/Detail/Detail?PublicationID=P20181012005</v>
      </c>
    </row>
    <row r="651" spans="1:5" x14ac:dyDescent="0.3">
      <c r="A651" s="16">
        <v>650</v>
      </c>
      <c r="B651" s="38" t="s">
        <v>3177</v>
      </c>
      <c r="C651" s="39" t="s">
        <v>4582</v>
      </c>
      <c r="D651" s="38" t="s">
        <v>4169</v>
      </c>
      <c r="E651" s="44" t="str">
        <f>HYPERLINK("https://www.airitibooks.com/Detail/Detail?PublicationID=P20181012007", "https://www.airitibooks.com/Detail/Detail?PublicationID=P20181012007")</f>
        <v>https://www.airitibooks.com/Detail/Detail?PublicationID=P20181012007</v>
      </c>
    </row>
    <row r="652" spans="1:5" x14ac:dyDescent="0.3">
      <c r="A652" s="16">
        <v>651</v>
      </c>
      <c r="B652" s="38" t="s">
        <v>3178</v>
      </c>
      <c r="C652" s="39" t="s">
        <v>4582</v>
      </c>
      <c r="D652" s="38" t="s">
        <v>4170</v>
      </c>
      <c r="E652" s="44" t="str">
        <f>HYPERLINK("https://www.airitibooks.com/Detail/Detail?PublicationID=P20181106012", "https://www.airitibooks.com/Detail/Detail?PublicationID=P20181106012")</f>
        <v>https://www.airitibooks.com/Detail/Detail?PublicationID=P20181106012</v>
      </c>
    </row>
    <row r="653" spans="1:5" x14ac:dyDescent="0.3">
      <c r="A653" s="16">
        <v>652</v>
      </c>
      <c r="B653" s="38" t="s">
        <v>3179</v>
      </c>
      <c r="C653" s="39" t="s">
        <v>4582</v>
      </c>
      <c r="D653" s="38" t="s">
        <v>4171</v>
      </c>
      <c r="E653" s="44" t="str">
        <f>HYPERLINK("https://www.airitibooks.com/Detail/Detail?PublicationID=P20181114005", "https://www.airitibooks.com/Detail/Detail?PublicationID=P20181114005")</f>
        <v>https://www.airitibooks.com/Detail/Detail?PublicationID=P20181114005</v>
      </c>
    </row>
    <row r="654" spans="1:5" x14ac:dyDescent="0.3">
      <c r="A654" s="16">
        <v>653</v>
      </c>
      <c r="B654" s="38" t="s">
        <v>3180</v>
      </c>
      <c r="C654" s="39" t="s">
        <v>4582</v>
      </c>
      <c r="D654" s="38" t="s">
        <v>4172</v>
      </c>
      <c r="E654" s="44" t="str">
        <f>HYPERLINK("https://www.airitibooks.com/Detail/Detail?PublicationID=P20181114006", "https://www.airitibooks.com/Detail/Detail?PublicationID=P20181114006")</f>
        <v>https://www.airitibooks.com/Detail/Detail?PublicationID=P20181114006</v>
      </c>
    </row>
    <row r="655" spans="1:5" x14ac:dyDescent="0.3">
      <c r="A655" s="16">
        <v>654</v>
      </c>
      <c r="B655" s="38" t="s">
        <v>3181</v>
      </c>
      <c r="C655" s="39" t="s">
        <v>4582</v>
      </c>
      <c r="D655" s="38" t="s">
        <v>4173</v>
      </c>
      <c r="E655" s="44" t="str">
        <f>HYPERLINK("https://www.airitibooks.com/Detail/Detail?PublicationID=P20181127002", "https://www.airitibooks.com/Detail/Detail?PublicationID=P20181127002")</f>
        <v>https://www.airitibooks.com/Detail/Detail?PublicationID=P20181127002</v>
      </c>
    </row>
    <row r="656" spans="1:5" x14ac:dyDescent="0.3">
      <c r="A656" s="16">
        <v>655</v>
      </c>
      <c r="B656" s="38" t="s">
        <v>3182</v>
      </c>
      <c r="C656" s="39" t="s">
        <v>4582</v>
      </c>
      <c r="D656" s="38" t="s">
        <v>4174</v>
      </c>
      <c r="E656" s="44" t="str">
        <f>HYPERLINK("https://www.airitibooks.com/Detail/Detail?PublicationID=P20181129003", "https://www.airitibooks.com/Detail/Detail?PublicationID=P20181129003")</f>
        <v>https://www.airitibooks.com/Detail/Detail?PublicationID=P20181129003</v>
      </c>
    </row>
    <row r="657" spans="1:5" x14ac:dyDescent="0.3">
      <c r="A657" s="16">
        <v>656</v>
      </c>
      <c r="B657" s="38" t="s">
        <v>3183</v>
      </c>
      <c r="C657" s="39" t="s">
        <v>4582</v>
      </c>
      <c r="D657" s="38" t="s">
        <v>4175</v>
      </c>
      <c r="E657" s="44" t="str">
        <f>HYPERLINK("https://www.airitibooks.com/Detail/Detail?PublicationID=P20181221091", "https://www.airitibooks.com/Detail/Detail?PublicationID=P20181221091")</f>
        <v>https://www.airitibooks.com/Detail/Detail?PublicationID=P20181221091</v>
      </c>
    </row>
    <row r="658" spans="1:5" x14ac:dyDescent="0.3">
      <c r="A658" s="16">
        <v>657</v>
      </c>
      <c r="B658" s="38" t="s">
        <v>3184</v>
      </c>
      <c r="C658" s="39" t="s">
        <v>4582</v>
      </c>
      <c r="D658" s="38" t="s">
        <v>4176</v>
      </c>
      <c r="E658" s="44" t="str">
        <f>HYPERLINK("https://www.airitibooks.com/Detail/Detail?PublicationID=P20181221093", "https://www.airitibooks.com/Detail/Detail?PublicationID=P20181221093")</f>
        <v>https://www.airitibooks.com/Detail/Detail?PublicationID=P20181221093</v>
      </c>
    </row>
    <row r="659" spans="1:5" x14ac:dyDescent="0.3">
      <c r="A659" s="16">
        <v>658</v>
      </c>
      <c r="B659" s="38" t="s">
        <v>3185</v>
      </c>
      <c r="C659" s="39" t="s">
        <v>4581</v>
      </c>
      <c r="D659" s="38" t="s">
        <v>4177</v>
      </c>
      <c r="E659" s="44" t="str">
        <f>HYPERLINK("https://www.airitibooks.com/Detail/Detail?PublicationID=P20190214048", "https://www.airitibooks.com/Detail/Detail?PublicationID=P20190214048")</f>
        <v>https://www.airitibooks.com/Detail/Detail?PublicationID=P20190214048</v>
      </c>
    </row>
    <row r="660" spans="1:5" x14ac:dyDescent="0.3">
      <c r="A660" s="16">
        <v>659</v>
      </c>
      <c r="B660" s="38" t="s">
        <v>3186</v>
      </c>
      <c r="C660" s="39" t="s">
        <v>4582</v>
      </c>
      <c r="D660" s="38" t="s">
        <v>4178</v>
      </c>
      <c r="E660" s="44" t="str">
        <f>HYPERLINK("https://www.airitibooks.com/Detail/Detail?PublicationID=P20190218016", "https://www.airitibooks.com/Detail/Detail?PublicationID=P20190218016")</f>
        <v>https://www.airitibooks.com/Detail/Detail?PublicationID=P20190218016</v>
      </c>
    </row>
    <row r="661" spans="1:5" x14ac:dyDescent="0.3">
      <c r="A661" s="16">
        <v>660</v>
      </c>
      <c r="B661" s="38" t="s">
        <v>3187</v>
      </c>
      <c r="C661" s="39" t="s">
        <v>4581</v>
      </c>
      <c r="D661" s="38" t="s">
        <v>4179</v>
      </c>
      <c r="E661" s="44" t="str">
        <f>HYPERLINK("https://www.airitibooks.com/Detail/Detail?PublicationID=P20190218038", "https://www.airitibooks.com/Detail/Detail?PublicationID=P20190218038")</f>
        <v>https://www.airitibooks.com/Detail/Detail?PublicationID=P20190218038</v>
      </c>
    </row>
    <row r="662" spans="1:5" x14ac:dyDescent="0.3">
      <c r="A662" s="16">
        <v>661</v>
      </c>
      <c r="B662" s="38" t="s">
        <v>3188</v>
      </c>
      <c r="C662" s="39" t="s">
        <v>4581</v>
      </c>
      <c r="D662" s="38" t="s">
        <v>4180</v>
      </c>
      <c r="E662" s="44" t="str">
        <f>HYPERLINK("https://www.airitibooks.com/Detail/Detail?PublicationID=P20190220133", "https://www.airitibooks.com/Detail/Detail?PublicationID=P20190220133")</f>
        <v>https://www.airitibooks.com/Detail/Detail?PublicationID=P20190220133</v>
      </c>
    </row>
    <row r="663" spans="1:5" x14ac:dyDescent="0.3">
      <c r="A663" s="16">
        <v>662</v>
      </c>
      <c r="B663" s="38" t="s">
        <v>3189</v>
      </c>
      <c r="C663" s="39" t="s">
        <v>4582</v>
      </c>
      <c r="D663" s="38" t="s">
        <v>4181</v>
      </c>
      <c r="E663" s="44" t="str">
        <f>HYPERLINK("https://www.airitibooks.com/Detail/Detail?PublicationID=P20190308059", "https://www.airitibooks.com/Detail/Detail?PublicationID=P20190308059")</f>
        <v>https://www.airitibooks.com/Detail/Detail?PublicationID=P20190308059</v>
      </c>
    </row>
    <row r="664" spans="1:5" x14ac:dyDescent="0.3">
      <c r="A664" s="16">
        <v>663</v>
      </c>
      <c r="B664" s="38" t="s">
        <v>3190</v>
      </c>
      <c r="C664" s="39" t="s">
        <v>4582</v>
      </c>
      <c r="D664" s="38" t="s">
        <v>4182</v>
      </c>
      <c r="E664" s="44" t="str">
        <f>HYPERLINK("https://www.airitibooks.com/Detail/Detail?PublicationID=P20190329042", "https://www.airitibooks.com/Detail/Detail?PublicationID=P20190329042")</f>
        <v>https://www.airitibooks.com/Detail/Detail?PublicationID=P20190329042</v>
      </c>
    </row>
    <row r="665" spans="1:5" x14ac:dyDescent="0.3">
      <c r="A665" s="16">
        <v>664</v>
      </c>
      <c r="B665" s="38" t="s">
        <v>3191</v>
      </c>
      <c r="C665" s="39" t="s">
        <v>4582</v>
      </c>
      <c r="D665" s="38" t="s">
        <v>4183</v>
      </c>
      <c r="E665" s="44" t="str">
        <f>HYPERLINK("https://www.airitibooks.com/Detail/Detail?PublicationID=P20190329045", "https://www.airitibooks.com/Detail/Detail?PublicationID=P20190329045")</f>
        <v>https://www.airitibooks.com/Detail/Detail?PublicationID=P20190329045</v>
      </c>
    </row>
    <row r="666" spans="1:5" x14ac:dyDescent="0.3">
      <c r="A666" s="16">
        <v>665</v>
      </c>
      <c r="B666" s="38" t="s">
        <v>3192</v>
      </c>
      <c r="C666" s="39" t="s">
        <v>4582</v>
      </c>
      <c r="D666" s="38" t="s">
        <v>4184</v>
      </c>
      <c r="E666" s="44" t="str">
        <f>HYPERLINK("https://www.airitibooks.com/Detail/Detail?PublicationID=P20190329046", "https://www.airitibooks.com/Detail/Detail?PublicationID=P20190329046")</f>
        <v>https://www.airitibooks.com/Detail/Detail?PublicationID=P20190329046</v>
      </c>
    </row>
    <row r="667" spans="1:5" x14ac:dyDescent="0.3">
      <c r="A667" s="16">
        <v>666</v>
      </c>
      <c r="B667" s="38" t="s">
        <v>3193</v>
      </c>
      <c r="C667" s="39" t="s">
        <v>4582</v>
      </c>
      <c r="D667" s="38" t="s">
        <v>4185</v>
      </c>
      <c r="E667" s="44" t="str">
        <f>HYPERLINK("https://www.airitibooks.com/Detail/Detail?PublicationID=P20190425140", "https://www.airitibooks.com/Detail/Detail?PublicationID=P20190425140")</f>
        <v>https://www.airitibooks.com/Detail/Detail?PublicationID=P20190425140</v>
      </c>
    </row>
    <row r="668" spans="1:5" x14ac:dyDescent="0.3">
      <c r="A668" s="16">
        <v>667</v>
      </c>
      <c r="B668" s="38" t="s">
        <v>3194</v>
      </c>
      <c r="C668" s="39" t="s">
        <v>4582</v>
      </c>
      <c r="D668" s="38" t="s">
        <v>4186</v>
      </c>
      <c r="E668" s="44" t="str">
        <f>HYPERLINK("https://www.airitibooks.com/Detail/Detail?PublicationID=P20190531014", "https://www.airitibooks.com/Detail/Detail?PublicationID=P20190531014")</f>
        <v>https://www.airitibooks.com/Detail/Detail?PublicationID=P20190531014</v>
      </c>
    </row>
    <row r="669" spans="1:5" x14ac:dyDescent="0.3">
      <c r="A669" s="16">
        <v>668</v>
      </c>
      <c r="B669" s="38" t="s">
        <v>3195</v>
      </c>
      <c r="C669" s="39" t="s">
        <v>4582</v>
      </c>
      <c r="D669" s="38" t="s">
        <v>4187</v>
      </c>
      <c r="E669" s="44" t="str">
        <f>HYPERLINK("https://www.airitibooks.com/Detail/Detail?PublicationID=P20190531017", "https://www.airitibooks.com/Detail/Detail?PublicationID=P20190531017")</f>
        <v>https://www.airitibooks.com/Detail/Detail?PublicationID=P20190531017</v>
      </c>
    </row>
    <row r="670" spans="1:5" x14ac:dyDescent="0.3">
      <c r="A670" s="16">
        <v>669</v>
      </c>
      <c r="B670" s="38" t="s">
        <v>3196</v>
      </c>
      <c r="C670" s="39" t="s">
        <v>4582</v>
      </c>
      <c r="D670" s="38" t="s">
        <v>4188</v>
      </c>
      <c r="E670" s="44" t="str">
        <f>HYPERLINK("https://www.airitibooks.com/Detail/Detail?PublicationID=P20190606019", "https://www.airitibooks.com/Detail/Detail?PublicationID=P20190606019")</f>
        <v>https://www.airitibooks.com/Detail/Detail?PublicationID=P20190606019</v>
      </c>
    </row>
    <row r="671" spans="1:5" x14ac:dyDescent="0.3">
      <c r="A671" s="16">
        <v>670</v>
      </c>
      <c r="B671" s="38" t="s">
        <v>3197</v>
      </c>
      <c r="C671" s="39" t="s">
        <v>4581</v>
      </c>
      <c r="D671" s="38" t="s">
        <v>4189</v>
      </c>
      <c r="E671" s="44" t="str">
        <f>HYPERLINK("https://www.airitibooks.com/Detail/Detail?PublicationID=P20190705032", "https://www.airitibooks.com/Detail/Detail?PublicationID=P20190705032")</f>
        <v>https://www.airitibooks.com/Detail/Detail?PublicationID=P20190705032</v>
      </c>
    </row>
    <row r="672" spans="1:5" x14ac:dyDescent="0.3">
      <c r="A672" s="16">
        <v>671</v>
      </c>
      <c r="B672" s="38" t="s">
        <v>3198</v>
      </c>
      <c r="C672" s="39" t="s">
        <v>4581</v>
      </c>
      <c r="D672" s="38" t="s">
        <v>4190</v>
      </c>
      <c r="E672" s="44" t="str">
        <f>HYPERLINK("https://www.airitibooks.com/Detail/Detail?PublicationID=P20190705033", "https://www.airitibooks.com/Detail/Detail?PublicationID=P20190705033")</f>
        <v>https://www.airitibooks.com/Detail/Detail?PublicationID=P20190705033</v>
      </c>
    </row>
    <row r="673" spans="1:5" x14ac:dyDescent="0.3">
      <c r="A673" s="16">
        <v>672</v>
      </c>
      <c r="B673" s="38" t="s">
        <v>3199</v>
      </c>
      <c r="C673" s="39" t="s">
        <v>125</v>
      </c>
      <c r="D673" s="38" t="s">
        <v>4191</v>
      </c>
      <c r="E673" s="44" t="str">
        <f>HYPERLINK("https://www.airitibooks.com/Detail/Detail?PublicationID=P20190718021", "https://www.airitibooks.com/Detail/Detail?PublicationID=P20190718021")</f>
        <v>https://www.airitibooks.com/Detail/Detail?PublicationID=P20190718021</v>
      </c>
    </row>
    <row r="674" spans="1:5" x14ac:dyDescent="0.3">
      <c r="A674" s="16">
        <v>673</v>
      </c>
      <c r="B674" s="38" t="s">
        <v>3200</v>
      </c>
      <c r="C674" s="39" t="s">
        <v>125</v>
      </c>
      <c r="D674" s="38" t="s">
        <v>4192</v>
      </c>
      <c r="E674" s="44" t="str">
        <f>HYPERLINK("https://www.airitibooks.com/Detail/Detail?PublicationID=P20190816086", "https://www.airitibooks.com/Detail/Detail?PublicationID=P20190816086")</f>
        <v>https://www.airitibooks.com/Detail/Detail?PublicationID=P20190816086</v>
      </c>
    </row>
    <row r="675" spans="1:5" x14ac:dyDescent="0.3">
      <c r="A675" s="16">
        <v>674</v>
      </c>
      <c r="B675" s="38" t="s">
        <v>3201</v>
      </c>
      <c r="C675" s="39" t="s">
        <v>4582</v>
      </c>
      <c r="D675" s="38" t="s">
        <v>4193</v>
      </c>
      <c r="E675" s="44" t="str">
        <f>HYPERLINK("https://www.airitibooks.com/Detail/Detail?PublicationID=P20190816166", "https://www.airitibooks.com/Detail/Detail?PublicationID=P20190816166")</f>
        <v>https://www.airitibooks.com/Detail/Detail?PublicationID=P20190816166</v>
      </c>
    </row>
    <row r="676" spans="1:5" x14ac:dyDescent="0.3">
      <c r="A676" s="16">
        <v>675</v>
      </c>
      <c r="B676" s="38" t="s">
        <v>3202</v>
      </c>
      <c r="C676" s="39" t="s">
        <v>4582</v>
      </c>
      <c r="D676" s="38" t="s">
        <v>4194</v>
      </c>
      <c r="E676" s="44" t="str">
        <f>HYPERLINK("https://www.airitibooks.com/Detail/Detail?PublicationID=P20190816167", "https://www.airitibooks.com/Detail/Detail?PublicationID=P20190816167")</f>
        <v>https://www.airitibooks.com/Detail/Detail?PublicationID=P20190816167</v>
      </c>
    </row>
    <row r="677" spans="1:5" x14ac:dyDescent="0.3">
      <c r="A677" s="16">
        <v>676</v>
      </c>
      <c r="B677" s="38" t="s">
        <v>3203</v>
      </c>
      <c r="C677" s="39" t="s">
        <v>4582</v>
      </c>
      <c r="D677" s="38" t="s">
        <v>4195</v>
      </c>
      <c r="E677" s="44" t="str">
        <f>HYPERLINK("https://www.airitibooks.com/Detail/Detail?PublicationID=P20190816168", "https://www.airitibooks.com/Detail/Detail?PublicationID=P20190816168")</f>
        <v>https://www.airitibooks.com/Detail/Detail?PublicationID=P20190816168</v>
      </c>
    </row>
    <row r="678" spans="1:5" x14ac:dyDescent="0.3">
      <c r="A678" s="16">
        <v>677</v>
      </c>
      <c r="B678" s="38" t="s">
        <v>3204</v>
      </c>
      <c r="C678" s="39" t="s">
        <v>4582</v>
      </c>
      <c r="D678" s="38" t="s">
        <v>4196</v>
      </c>
      <c r="E678" s="44" t="str">
        <f>HYPERLINK("https://www.airitibooks.com/Detail/Detail?PublicationID=P20190816170", "https://www.airitibooks.com/Detail/Detail?PublicationID=P20190816170")</f>
        <v>https://www.airitibooks.com/Detail/Detail?PublicationID=P20190816170</v>
      </c>
    </row>
    <row r="679" spans="1:5" x14ac:dyDescent="0.3">
      <c r="A679" s="16">
        <v>678</v>
      </c>
      <c r="B679" s="38" t="s">
        <v>3205</v>
      </c>
      <c r="C679" s="39" t="s">
        <v>4582</v>
      </c>
      <c r="D679" s="38" t="s">
        <v>4197</v>
      </c>
      <c r="E679" s="44" t="str">
        <f>HYPERLINK("https://www.airitibooks.com/Detail/Detail?PublicationID=P20190816174", "https://www.airitibooks.com/Detail/Detail?PublicationID=P20190816174")</f>
        <v>https://www.airitibooks.com/Detail/Detail?PublicationID=P20190816174</v>
      </c>
    </row>
    <row r="680" spans="1:5" x14ac:dyDescent="0.3">
      <c r="A680" s="16">
        <v>679</v>
      </c>
      <c r="B680" s="38" t="s">
        <v>3206</v>
      </c>
      <c r="C680" s="39" t="s">
        <v>4582</v>
      </c>
      <c r="D680" s="38" t="s">
        <v>4198</v>
      </c>
      <c r="E680" s="44" t="str">
        <f>HYPERLINK("https://www.airitibooks.com/Detail/Detail?PublicationID=P20190816177", "https://www.airitibooks.com/Detail/Detail?PublicationID=P20190816177")</f>
        <v>https://www.airitibooks.com/Detail/Detail?PublicationID=P20190816177</v>
      </c>
    </row>
    <row r="681" spans="1:5" x14ac:dyDescent="0.3">
      <c r="A681" s="16">
        <v>680</v>
      </c>
      <c r="B681" s="38" t="s">
        <v>3207</v>
      </c>
      <c r="C681" s="39" t="s">
        <v>4582</v>
      </c>
      <c r="D681" s="38" t="s">
        <v>4199</v>
      </c>
      <c r="E681" s="44" t="str">
        <f>HYPERLINK("https://www.airitibooks.com/Detail/Detail?PublicationID=P20190823017", "https://www.airitibooks.com/Detail/Detail?PublicationID=P20190823017")</f>
        <v>https://www.airitibooks.com/Detail/Detail?PublicationID=P20190823017</v>
      </c>
    </row>
    <row r="682" spans="1:5" x14ac:dyDescent="0.3">
      <c r="A682" s="16">
        <v>681</v>
      </c>
      <c r="B682" s="38" t="s">
        <v>3208</v>
      </c>
      <c r="C682" s="39" t="s">
        <v>125</v>
      </c>
      <c r="D682" s="38" t="s">
        <v>4200</v>
      </c>
      <c r="E682" s="44" t="str">
        <f>HYPERLINK("https://www.airitibooks.com/Detail/Detail?PublicationID=P20190920078", "https://www.airitibooks.com/Detail/Detail?PublicationID=P20190920078")</f>
        <v>https://www.airitibooks.com/Detail/Detail?PublicationID=P20190920078</v>
      </c>
    </row>
    <row r="683" spans="1:5" x14ac:dyDescent="0.3">
      <c r="A683" s="16">
        <v>682</v>
      </c>
      <c r="B683" s="38" t="s">
        <v>3209</v>
      </c>
      <c r="C683" s="39" t="s">
        <v>4581</v>
      </c>
      <c r="D683" s="38" t="s">
        <v>4201</v>
      </c>
      <c r="E683" s="44" t="str">
        <f>HYPERLINK("https://www.airitibooks.com/Detail/Detail?PublicationID=P20191005001", "https://www.airitibooks.com/Detail/Detail?PublicationID=P20191005001")</f>
        <v>https://www.airitibooks.com/Detail/Detail?PublicationID=P20191005001</v>
      </c>
    </row>
    <row r="684" spans="1:5" x14ac:dyDescent="0.3">
      <c r="A684" s="16">
        <v>683</v>
      </c>
      <c r="B684" s="38" t="s">
        <v>3210</v>
      </c>
      <c r="C684" s="39" t="s">
        <v>4582</v>
      </c>
      <c r="D684" s="38" t="s">
        <v>4202</v>
      </c>
      <c r="E684" s="44" t="str">
        <f>HYPERLINK("https://www.airitibooks.com/Detail/Detail?PublicationID=P20191005110", "https://www.airitibooks.com/Detail/Detail?PublicationID=P20191005110")</f>
        <v>https://www.airitibooks.com/Detail/Detail?PublicationID=P20191005110</v>
      </c>
    </row>
    <row r="685" spans="1:5" x14ac:dyDescent="0.3">
      <c r="A685" s="16">
        <v>684</v>
      </c>
      <c r="B685" s="38" t="s">
        <v>3211</v>
      </c>
      <c r="C685" s="39" t="s">
        <v>4582</v>
      </c>
      <c r="D685" s="38" t="s">
        <v>4203</v>
      </c>
      <c r="E685" s="44" t="str">
        <f>HYPERLINK("https://www.airitibooks.com/Detail/Detail?PublicationID=P20191031105", "https://www.airitibooks.com/Detail/Detail?PublicationID=P20191031105")</f>
        <v>https://www.airitibooks.com/Detail/Detail?PublicationID=P20191031105</v>
      </c>
    </row>
    <row r="686" spans="1:5" x14ac:dyDescent="0.3">
      <c r="A686" s="16">
        <v>685</v>
      </c>
      <c r="B686" s="38" t="s">
        <v>3212</v>
      </c>
      <c r="C686" s="39" t="s">
        <v>125</v>
      </c>
      <c r="D686" s="38" t="s">
        <v>4204</v>
      </c>
      <c r="E686" s="44" t="str">
        <f>HYPERLINK("https://www.airitibooks.com/Detail/Detail?PublicationID=P20191108027", "https://www.airitibooks.com/Detail/Detail?PublicationID=P20191108027")</f>
        <v>https://www.airitibooks.com/Detail/Detail?PublicationID=P20191108027</v>
      </c>
    </row>
    <row r="687" spans="1:5" x14ac:dyDescent="0.3">
      <c r="A687" s="16">
        <v>686</v>
      </c>
      <c r="B687" s="38" t="s">
        <v>3213</v>
      </c>
      <c r="C687" s="39" t="s">
        <v>4582</v>
      </c>
      <c r="D687" s="38" t="s">
        <v>4205</v>
      </c>
      <c r="E687" s="44" t="str">
        <f>HYPERLINK("https://www.airitibooks.com/Detail/Detail?PublicationID=P20191115050", "https://www.airitibooks.com/Detail/Detail?PublicationID=P20191115050")</f>
        <v>https://www.airitibooks.com/Detail/Detail?PublicationID=P20191115050</v>
      </c>
    </row>
    <row r="688" spans="1:5" x14ac:dyDescent="0.3">
      <c r="A688" s="16">
        <v>687</v>
      </c>
      <c r="B688" s="38" t="s">
        <v>3214</v>
      </c>
      <c r="C688" s="39" t="s">
        <v>125</v>
      </c>
      <c r="D688" s="38" t="s">
        <v>4206</v>
      </c>
      <c r="E688" s="44" t="str">
        <f>HYPERLINK("https://www.airitibooks.com/Detail/Detail?PublicationID=P20191115053", "https://www.airitibooks.com/Detail/Detail?PublicationID=P20191115053")</f>
        <v>https://www.airitibooks.com/Detail/Detail?PublicationID=P20191115053</v>
      </c>
    </row>
    <row r="689" spans="1:5" x14ac:dyDescent="0.3">
      <c r="A689" s="16">
        <v>688</v>
      </c>
      <c r="B689" s="38" t="s">
        <v>3215</v>
      </c>
      <c r="C689" s="39" t="s">
        <v>125</v>
      </c>
      <c r="D689" s="38" t="s">
        <v>4207</v>
      </c>
      <c r="E689" s="44" t="str">
        <f>HYPERLINK("https://www.airitibooks.com/Detail/Detail?PublicationID=P20191115057", "https://www.airitibooks.com/Detail/Detail?PublicationID=P20191115057")</f>
        <v>https://www.airitibooks.com/Detail/Detail?PublicationID=P20191115057</v>
      </c>
    </row>
    <row r="690" spans="1:5" x14ac:dyDescent="0.3">
      <c r="A690" s="16">
        <v>689</v>
      </c>
      <c r="B690" s="38" t="s">
        <v>3216</v>
      </c>
      <c r="C690" s="39" t="s">
        <v>4582</v>
      </c>
      <c r="D690" s="38" t="s">
        <v>4208</v>
      </c>
      <c r="E690" s="44" t="str">
        <f>HYPERLINK("https://www.airitibooks.com/Detail/Detail?PublicationID=P20191115061", "https://www.airitibooks.com/Detail/Detail?PublicationID=P20191115061")</f>
        <v>https://www.airitibooks.com/Detail/Detail?PublicationID=P20191115061</v>
      </c>
    </row>
    <row r="691" spans="1:5" x14ac:dyDescent="0.3">
      <c r="A691" s="16">
        <v>690</v>
      </c>
      <c r="B691" s="38" t="s">
        <v>3217</v>
      </c>
      <c r="C691" s="39" t="s">
        <v>125</v>
      </c>
      <c r="D691" s="38" t="s">
        <v>4209</v>
      </c>
      <c r="E691" s="44" t="str">
        <f>HYPERLINK("https://www.airitibooks.com/Detail/Detail?PublicationID=P20191115064", "https://www.airitibooks.com/Detail/Detail?PublicationID=P20191115064")</f>
        <v>https://www.airitibooks.com/Detail/Detail?PublicationID=P20191115064</v>
      </c>
    </row>
    <row r="692" spans="1:5" x14ac:dyDescent="0.3">
      <c r="A692" s="16">
        <v>691</v>
      </c>
      <c r="B692" s="38" t="s">
        <v>3218</v>
      </c>
      <c r="C692" s="39" t="s">
        <v>4581</v>
      </c>
      <c r="D692" s="38" t="s">
        <v>4210</v>
      </c>
      <c r="E692" s="44" t="str">
        <f>HYPERLINK("https://www.airitibooks.com/Detail/Detail?PublicationID=P20191115101", "https://www.airitibooks.com/Detail/Detail?PublicationID=P20191115101")</f>
        <v>https://www.airitibooks.com/Detail/Detail?PublicationID=P20191115101</v>
      </c>
    </row>
    <row r="693" spans="1:5" x14ac:dyDescent="0.3">
      <c r="A693" s="16">
        <v>692</v>
      </c>
      <c r="B693" s="38" t="s">
        <v>3219</v>
      </c>
      <c r="C693" s="39" t="s">
        <v>4582</v>
      </c>
      <c r="D693" s="38" t="s">
        <v>4211</v>
      </c>
      <c r="E693" s="44" t="str">
        <f>HYPERLINK("https://www.airitibooks.com/Detail/Detail?PublicationID=P20191213042", "https://www.airitibooks.com/Detail/Detail?PublicationID=P20191213042")</f>
        <v>https://www.airitibooks.com/Detail/Detail?PublicationID=P20191213042</v>
      </c>
    </row>
    <row r="694" spans="1:5" x14ac:dyDescent="0.3">
      <c r="A694" s="16">
        <v>693</v>
      </c>
      <c r="B694" s="38" t="s">
        <v>3220</v>
      </c>
      <c r="C694" s="39" t="s">
        <v>4582</v>
      </c>
      <c r="D694" s="38" t="s">
        <v>4212</v>
      </c>
      <c r="E694" s="44" t="str">
        <f>HYPERLINK("https://www.airitibooks.com/Detail/Detail?PublicationID=P20191213043", "https://www.airitibooks.com/Detail/Detail?PublicationID=P20191213043")</f>
        <v>https://www.airitibooks.com/Detail/Detail?PublicationID=P20191213043</v>
      </c>
    </row>
    <row r="695" spans="1:5" x14ac:dyDescent="0.3">
      <c r="A695" s="16">
        <v>694</v>
      </c>
      <c r="B695" s="38" t="s">
        <v>3221</v>
      </c>
      <c r="C695" s="39" t="s">
        <v>125</v>
      </c>
      <c r="D695" s="38" t="s">
        <v>4213</v>
      </c>
      <c r="E695" s="44" t="str">
        <f>HYPERLINK("https://www.airitibooks.com/Detail/Detail?PublicationID=P20200103200", "https://www.airitibooks.com/Detail/Detail?PublicationID=P20200103200")</f>
        <v>https://www.airitibooks.com/Detail/Detail?PublicationID=P20200103200</v>
      </c>
    </row>
    <row r="696" spans="1:5" x14ac:dyDescent="0.3">
      <c r="A696" s="16">
        <v>695</v>
      </c>
      <c r="B696" s="38" t="s">
        <v>3222</v>
      </c>
      <c r="C696" s="39" t="s">
        <v>125</v>
      </c>
      <c r="D696" s="38" t="s">
        <v>4214</v>
      </c>
      <c r="E696" s="44" t="str">
        <f>HYPERLINK("https://www.airitibooks.com/Detail/Detail?PublicationID=P20200103201", "https://www.airitibooks.com/Detail/Detail?PublicationID=P20200103201")</f>
        <v>https://www.airitibooks.com/Detail/Detail?PublicationID=P20200103201</v>
      </c>
    </row>
    <row r="697" spans="1:5" x14ac:dyDescent="0.3">
      <c r="A697" s="16">
        <v>696</v>
      </c>
      <c r="B697" s="38" t="s">
        <v>3223</v>
      </c>
      <c r="C697" s="39" t="s">
        <v>125</v>
      </c>
      <c r="D697" s="38" t="s">
        <v>4215</v>
      </c>
      <c r="E697" s="44" t="str">
        <f>HYPERLINK("https://www.airitibooks.com/Detail/Detail?PublicationID=P20200103202", "https://www.airitibooks.com/Detail/Detail?PublicationID=P20200103202")</f>
        <v>https://www.airitibooks.com/Detail/Detail?PublicationID=P20200103202</v>
      </c>
    </row>
    <row r="698" spans="1:5" x14ac:dyDescent="0.3">
      <c r="A698" s="16">
        <v>697</v>
      </c>
      <c r="B698" s="38" t="s">
        <v>3224</v>
      </c>
      <c r="C698" s="39" t="s">
        <v>125</v>
      </c>
      <c r="D698" s="38" t="s">
        <v>4216</v>
      </c>
      <c r="E698" s="44" t="str">
        <f>HYPERLINK("https://www.airitibooks.com/Detail/Detail?PublicationID=P20200103203", "https://www.airitibooks.com/Detail/Detail?PublicationID=P20200103203")</f>
        <v>https://www.airitibooks.com/Detail/Detail?PublicationID=P20200103203</v>
      </c>
    </row>
    <row r="699" spans="1:5" x14ac:dyDescent="0.3">
      <c r="A699" s="16">
        <v>698</v>
      </c>
      <c r="B699" s="38" t="s">
        <v>3225</v>
      </c>
      <c r="C699" s="39" t="s">
        <v>125</v>
      </c>
      <c r="D699" s="38" t="s">
        <v>4217</v>
      </c>
      <c r="E699" s="44" t="str">
        <f>HYPERLINK("https://www.airitibooks.com/Detail/Detail?PublicationID=P20200103204", "https://www.airitibooks.com/Detail/Detail?PublicationID=P20200103204")</f>
        <v>https://www.airitibooks.com/Detail/Detail?PublicationID=P20200103204</v>
      </c>
    </row>
    <row r="700" spans="1:5" x14ac:dyDescent="0.3">
      <c r="A700" s="16">
        <v>699</v>
      </c>
      <c r="B700" s="38" t="s">
        <v>3226</v>
      </c>
      <c r="C700" s="39" t="s">
        <v>125</v>
      </c>
      <c r="D700" s="38" t="s">
        <v>4218</v>
      </c>
      <c r="E700" s="44" t="str">
        <f>HYPERLINK("https://www.airitibooks.com/Detail/Detail?PublicationID=P20200103295", "https://www.airitibooks.com/Detail/Detail?PublicationID=P20200103295")</f>
        <v>https://www.airitibooks.com/Detail/Detail?PublicationID=P20200103295</v>
      </c>
    </row>
    <row r="701" spans="1:5" x14ac:dyDescent="0.3">
      <c r="A701" s="16">
        <v>700</v>
      </c>
      <c r="B701" s="38" t="s">
        <v>3227</v>
      </c>
      <c r="C701" s="39" t="s">
        <v>4582</v>
      </c>
      <c r="D701" s="38" t="s">
        <v>4219</v>
      </c>
      <c r="E701" s="44" t="str">
        <f>HYPERLINK("https://www.airitibooks.com/Detail/Detail?PublicationID=P20200110221", "https://www.airitibooks.com/Detail/Detail?PublicationID=P20200110221")</f>
        <v>https://www.airitibooks.com/Detail/Detail?PublicationID=P20200110221</v>
      </c>
    </row>
    <row r="702" spans="1:5" x14ac:dyDescent="0.3">
      <c r="A702" s="16">
        <v>701</v>
      </c>
      <c r="B702" s="38" t="s">
        <v>3228</v>
      </c>
      <c r="C702" s="39" t="s">
        <v>125</v>
      </c>
      <c r="D702" s="38" t="s">
        <v>4220</v>
      </c>
      <c r="E702" s="44" t="str">
        <f>HYPERLINK("https://www.airitibooks.com/Detail/Detail?PublicationID=P20200131001", "https://www.airitibooks.com/Detail/Detail?PublicationID=P20200131001")</f>
        <v>https://www.airitibooks.com/Detail/Detail?PublicationID=P20200131001</v>
      </c>
    </row>
    <row r="703" spans="1:5" x14ac:dyDescent="0.3">
      <c r="A703" s="16">
        <v>702</v>
      </c>
      <c r="B703" s="38" t="s">
        <v>3229</v>
      </c>
      <c r="C703" s="39" t="s">
        <v>125</v>
      </c>
      <c r="D703" s="38" t="s">
        <v>4221</v>
      </c>
      <c r="E703" s="44" t="str">
        <f>HYPERLINK("https://www.airitibooks.com/Detail/Detail?PublicationID=P20200215023", "https://www.airitibooks.com/Detail/Detail?PublicationID=P20200215023")</f>
        <v>https://www.airitibooks.com/Detail/Detail?PublicationID=P20200215023</v>
      </c>
    </row>
    <row r="704" spans="1:5" x14ac:dyDescent="0.3">
      <c r="A704" s="16">
        <v>703</v>
      </c>
      <c r="B704" s="38" t="s">
        <v>3230</v>
      </c>
      <c r="C704" s="39" t="s">
        <v>4582</v>
      </c>
      <c r="D704" s="38" t="s">
        <v>4222</v>
      </c>
      <c r="E704" s="44" t="str">
        <f>HYPERLINK("https://www.airitibooks.com/Detail/Detail?PublicationID=P20200304009", "https://www.airitibooks.com/Detail/Detail?PublicationID=P20200304009")</f>
        <v>https://www.airitibooks.com/Detail/Detail?PublicationID=P20200304009</v>
      </c>
    </row>
    <row r="705" spans="1:5" x14ac:dyDescent="0.3">
      <c r="A705" s="16">
        <v>704</v>
      </c>
      <c r="B705" s="38" t="s">
        <v>3231</v>
      </c>
      <c r="C705" s="39" t="s">
        <v>125</v>
      </c>
      <c r="D705" s="38" t="s">
        <v>4223</v>
      </c>
      <c r="E705" s="44" t="str">
        <f>HYPERLINK("https://www.airitibooks.com/Detail/Detail?PublicationID=P20200307007", "https://www.airitibooks.com/Detail/Detail?PublicationID=P20200307007")</f>
        <v>https://www.airitibooks.com/Detail/Detail?PublicationID=P20200307007</v>
      </c>
    </row>
    <row r="706" spans="1:5" x14ac:dyDescent="0.3">
      <c r="A706" s="16">
        <v>705</v>
      </c>
      <c r="B706" s="38" t="s">
        <v>3232</v>
      </c>
      <c r="C706" s="39" t="s">
        <v>125</v>
      </c>
      <c r="D706" s="38" t="s">
        <v>4224</v>
      </c>
      <c r="E706" s="44" t="str">
        <f>HYPERLINK("https://www.airitibooks.com/Detail/Detail?PublicationID=P20200307014", "https://www.airitibooks.com/Detail/Detail?PublicationID=P20200307014")</f>
        <v>https://www.airitibooks.com/Detail/Detail?PublicationID=P20200307014</v>
      </c>
    </row>
    <row r="707" spans="1:5" x14ac:dyDescent="0.3">
      <c r="A707" s="16">
        <v>706</v>
      </c>
      <c r="B707" s="38" t="s">
        <v>2796</v>
      </c>
      <c r="C707" s="39" t="s">
        <v>126</v>
      </c>
      <c r="D707" s="38" t="s">
        <v>4225</v>
      </c>
      <c r="E707" s="44" t="str">
        <f>HYPERLINK("https://www.airitibooks.com/Detail/Detail?PublicationID=P20200318003", "https://www.airitibooks.com/Detail/Detail?PublicationID=P20200318003")</f>
        <v>https://www.airitibooks.com/Detail/Detail?PublicationID=P20200318003</v>
      </c>
    </row>
    <row r="708" spans="1:5" x14ac:dyDescent="0.3">
      <c r="A708" s="16">
        <v>707</v>
      </c>
      <c r="B708" s="38" t="s">
        <v>2784</v>
      </c>
      <c r="C708" s="39" t="s">
        <v>126</v>
      </c>
      <c r="D708" s="38" t="s">
        <v>4226</v>
      </c>
      <c r="E708" s="44" t="str">
        <f>HYPERLINK("https://www.airitibooks.com/Detail/Detail?PublicationID=P20200318010", "https://www.airitibooks.com/Detail/Detail?PublicationID=P20200318010")</f>
        <v>https://www.airitibooks.com/Detail/Detail?PublicationID=P20200318010</v>
      </c>
    </row>
    <row r="709" spans="1:5" x14ac:dyDescent="0.3">
      <c r="A709" s="16">
        <v>708</v>
      </c>
      <c r="B709" s="38" t="s">
        <v>3233</v>
      </c>
      <c r="C709" s="39" t="s">
        <v>126</v>
      </c>
      <c r="D709" s="38" t="s">
        <v>4227</v>
      </c>
      <c r="E709" s="44" t="str">
        <f>HYPERLINK("https://www.airitibooks.com/Detail/Detail?PublicationID=P20200321068", "https://www.airitibooks.com/Detail/Detail?PublicationID=P20200321068")</f>
        <v>https://www.airitibooks.com/Detail/Detail?PublicationID=P20200321068</v>
      </c>
    </row>
    <row r="710" spans="1:5" x14ac:dyDescent="0.3">
      <c r="A710" s="16">
        <v>709</v>
      </c>
      <c r="B710" s="38" t="s">
        <v>3234</v>
      </c>
      <c r="C710" s="39" t="s">
        <v>126</v>
      </c>
      <c r="D710" s="38" t="s">
        <v>4228</v>
      </c>
      <c r="E710" s="44" t="str">
        <f>HYPERLINK("https://www.airitibooks.com/Detail/Detail?PublicationID=P20200321069", "https://www.airitibooks.com/Detail/Detail?PublicationID=P20200321069")</f>
        <v>https://www.airitibooks.com/Detail/Detail?PublicationID=P20200321069</v>
      </c>
    </row>
    <row r="711" spans="1:5" x14ac:dyDescent="0.3">
      <c r="A711" s="16">
        <v>710</v>
      </c>
      <c r="B711" s="38" t="s">
        <v>3235</v>
      </c>
      <c r="C711" s="39" t="s">
        <v>126</v>
      </c>
      <c r="D711" s="38" t="s">
        <v>4229</v>
      </c>
      <c r="E711" s="44" t="str">
        <f>HYPERLINK("https://www.airitibooks.com/Detail/Detail?PublicationID=P20200321071", "https://www.airitibooks.com/Detail/Detail?PublicationID=P20200321071")</f>
        <v>https://www.airitibooks.com/Detail/Detail?PublicationID=P20200321071</v>
      </c>
    </row>
    <row r="712" spans="1:5" x14ac:dyDescent="0.3">
      <c r="A712" s="16">
        <v>711</v>
      </c>
      <c r="B712" s="38" t="s">
        <v>3236</v>
      </c>
      <c r="C712" s="39" t="s">
        <v>126</v>
      </c>
      <c r="D712" s="38" t="s">
        <v>4230</v>
      </c>
      <c r="E712" s="44" t="str">
        <f>HYPERLINK("https://www.airitibooks.com/Detail/Detail?PublicationID=P20200321079", "https://www.airitibooks.com/Detail/Detail?PublicationID=P20200321079")</f>
        <v>https://www.airitibooks.com/Detail/Detail?PublicationID=P20200321079</v>
      </c>
    </row>
    <row r="713" spans="1:5" x14ac:dyDescent="0.3">
      <c r="A713" s="16">
        <v>712</v>
      </c>
      <c r="B713" s="38" t="s">
        <v>3237</v>
      </c>
      <c r="C713" s="39" t="s">
        <v>4582</v>
      </c>
      <c r="D713" s="38" t="s">
        <v>4231</v>
      </c>
      <c r="E713" s="44" t="str">
        <f>HYPERLINK("https://www.airitibooks.com/Detail/Detail?PublicationID=P20200321085", "https://www.airitibooks.com/Detail/Detail?PublicationID=P20200321085")</f>
        <v>https://www.airitibooks.com/Detail/Detail?PublicationID=P20200321085</v>
      </c>
    </row>
    <row r="714" spans="1:5" x14ac:dyDescent="0.3">
      <c r="A714" s="16">
        <v>713</v>
      </c>
      <c r="B714" s="38" t="s">
        <v>3238</v>
      </c>
      <c r="C714" s="39" t="s">
        <v>125</v>
      </c>
      <c r="D714" s="38" t="s">
        <v>4232</v>
      </c>
      <c r="E714" s="44" t="str">
        <f>HYPERLINK("https://www.airitibooks.com/Detail/Detail?PublicationID=P20200321191", "https://www.airitibooks.com/Detail/Detail?PublicationID=P20200321191")</f>
        <v>https://www.airitibooks.com/Detail/Detail?PublicationID=P20200321191</v>
      </c>
    </row>
    <row r="715" spans="1:5" x14ac:dyDescent="0.3">
      <c r="A715" s="16">
        <v>714</v>
      </c>
      <c r="B715" s="38" t="s">
        <v>3239</v>
      </c>
      <c r="C715" s="39" t="s">
        <v>125</v>
      </c>
      <c r="D715" s="38" t="s">
        <v>4233</v>
      </c>
      <c r="E715" s="44" t="str">
        <f>HYPERLINK("https://www.airitibooks.com/Detail/Detail?PublicationID=P20200321204", "https://www.airitibooks.com/Detail/Detail?PublicationID=P20200321204")</f>
        <v>https://www.airitibooks.com/Detail/Detail?PublicationID=P20200321204</v>
      </c>
    </row>
    <row r="716" spans="1:5" x14ac:dyDescent="0.3">
      <c r="A716" s="16">
        <v>715</v>
      </c>
      <c r="B716" s="38" t="s">
        <v>3240</v>
      </c>
      <c r="C716" s="39" t="s">
        <v>4582</v>
      </c>
      <c r="D716" s="38" t="s">
        <v>4234</v>
      </c>
      <c r="E716" s="44" t="str">
        <f>HYPERLINK("https://www.airitibooks.com/Detail/Detail?PublicationID=P20200321697", "https://www.airitibooks.com/Detail/Detail?PublicationID=P20200321697")</f>
        <v>https://www.airitibooks.com/Detail/Detail?PublicationID=P20200321697</v>
      </c>
    </row>
    <row r="717" spans="1:5" x14ac:dyDescent="0.3">
      <c r="A717" s="16">
        <v>716</v>
      </c>
      <c r="B717" s="38" t="s">
        <v>3241</v>
      </c>
      <c r="C717" s="39" t="s">
        <v>126</v>
      </c>
      <c r="D717" s="38" t="s">
        <v>4235</v>
      </c>
      <c r="E717" s="44" t="str">
        <f>HYPERLINK("https://www.airitibooks.com/Detail/Detail?PublicationID=P20200402005", "https://www.airitibooks.com/Detail/Detail?PublicationID=P20200402005")</f>
        <v>https://www.airitibooks.com/Detail/Detail?PublicationID=P20200402005</v>
      </c>
    </row>
    <row r="718" spans="1:5" x14ac:dyDescent="0.3">
      <c r="A718" s="16">
        <v>717</v>
      </c>
      <c r="B718" s="38" t="s">
        <v>3242</v>
      </c>
      <c r="C718" s="39" t="s">
        <v>126</v>
      </c>
      <c r="D718" s="38" t="s">
        <v>4236</v>
      </c>
      <c r="E718" s="44" t="str">
        <f>HYPERLINK("https://www.airitibooks.com/Detail/Detail?PublicationID=P20200402010", "https://www.airitibooks.com/Detail/Detail?PublicationID=P20200402010")</f>
        <v>https://www.airitibooks.com/Detail/Detail?PublicationID=P20200402010</v>
      </c>
    </row>
    <row r="719" spans="1:5" x14ac:dyDescent="0.3">
      <c r="A719" s="16">
        <v>718</v>
      </c>
      <c r="B719" s="38" t="s">
        <v>3243</v>
      </c>
      <c r="C719" s="39" t="s">
        <v>126</v>
      </c>
      <c r="D719" s="38" t="s">
        <v>4237</v>
      </c>
      <c r="E719" s="44" t="str">
        <f>HYPERLINK("https://www.airitibooks.com/Detail/Detail?PublicationID=P20200402015", "https://www.airitibooks.com/Detail/Detail?PublicationID=P20200402015")</f>
        <v>https://www.airitibooks.com/Detail/Detail?PublicationID=P20200402015</v>
      </c>
    </row>
    <row r="720" spans="1:5" x14ac:dyDescent="0.3">
      <c r="A720" s="16">
        <v>719</v>
      </c>
      <c r="B720" s="38" t="s">
        <v>3244</v>
      </c>
      <c r="C720" s="39" t="s">
        <v>126</v>
      </c>
      <c r="D720" s="38" t="s">
        <v>4238</v>
      </c>
      <c r="E720" s="44" t="str">
        <f>HYPERLINK("https://www.airitibooks.com/Detail/Detail?PublicationID=P20200402017", "https://www.airitibooks.com/Detail/Detail?PublicationID=P20200402017")</f>
        <v>https://www.airitibooks.com/Detail/Detail?PublicationID=P20200402017</v>
      </c>
    </row>
    <row r="721" spans="1:5" x14ac:dyDescent="0.3">
      <c r="A721" s="16">
        <v>720</v>
      </c>
      <c r="B721" s="38" t="s">
        <v>3245</v>
      </c>
      <c r="C721" s="39" t="s">
        <v>126</v>
      </c>
      <c r="D721" s="38" t="s">
        <v>4239</v>
      </c>
      <c r="E721" s="44" t="str">
        <f>HYPERLINK("https://www.airitibooks.com/Detail/Detail?PublicationID=P20200402018", "https://www.airitibooks.com/Detail/Detail?PublicationID=P20200402018")</f>
        <v>https://www.airitibooks.com/Detail/Detail?PublicationID=P20200402018</v>
      </c>
    </row>
    <row r="722" spans="1:5" x14ac:dyDescent="0.3">
      <c r="A722" s="16">
        <v>721</v>
      </c>
      <c r="B722" s="38" t="s">
        <v>3246</v>
      </c>
      <c r="C722" s="39" t="s">
        <v>126</v>
      </c>
      <c r="D722" s="38" t="s">
        <v>4240</v>
      </c>
      <c r="E722" s="44" t="str">
        <f>HYPERLINK("https://www.airitibooks.com/Detail/Detail?PublicationID=P20200402020", "https://www.airitibooks.com/Detail/Detail?PublicationID=P20200402020")</f>
        <v>https://www.airitibooks.com/Detail/Detail?PublicationID=P20200402020</v>
      </c>
    </row>
    <row r="723" spans="1:5" x14ac:dyDescent="0.3">
      <c r="A723" s="16">
        <v>722</v>
      </c>
      <c r="B723" s="38" t="s">
        <v>3247</v>
      </c>
      <c r="C723" s="39" t="s">
        <v>126</v>
      </c>
      <c r="D723" s="38" t="s">
        <v>4241</v>
      </c>
      <c r="E723" s="44" t="str">
        <f>HYPERLINK("https://www.airitibooks.com/Detail/Detail?PublicationID=P20200402023", "https://www.airitibooks.com/Detail/Detail?PublicationID=P20200402023")</f>
        <v>https://www.airitibooks.com/Detail/Detail?PublicationID=P20200402023</v>
      </c>
    </row>
    <row r="724" spans="1:5" x14ac:dyDescent="0.3">
      <c r="A724" s="16">
        <v>723</v>
      </c>
      <c r="B724" s="38" t="s">
        <v>3248</v>
      </c>
      <c r="C724" s="39" t="s">
        <v>126</v>
      </c>
      <c r="D724" s="38" t="s">
        <v>4242</v>
      </c>
      <c r="E724" s="44" t="str">
        <f>HYPERLINK("https://www.airitibooks.com/Detail/Detail?PublicationID=P20200402031", "https://www.airitibooks.com/Detail/Detail?PublicationID=P20200402031")</f>
        <v>https://www.airitibooks.com/Detail/Detail?PublicationID=P20200402031</v>
      </c>
    </row>
    <row r="725" spans="1:5" x14ac:dyDescent="0.3">
      <c r="A725" s="16">
        <v>724</v>
      </c>
      <c r="B725" s="38" t="s">
        <v>3249</v>
      </c>
      <c r="C725" s="39" t="s">
        <v>126</v>
      </c>
      <c r="D725" s="38" t="s">
        <v>4243</v>
      </c>
      <c r="E725" s="44" t="str">
        <f>HYPERLINK("https://www.airitibooks.com/Detail/Detail?PublicationID=P20200402076", "https://www.airitibooks.com/Detail/Detail?PublicationID=P20200402076")</f>
        <v>https://www.airitibooks.com/Detail/Detail?PublicationID=P20200402076</v>
      </c>
    </row>
    <row r="726" spans="1:5" x14ac:dyDescent="0.3">
      <c r="A726" s="16">
        <v>725</v>
      </c>
      <c r="B726" s="38" t="s">
        <v>3250</v>
      </c>
      <c r="C726" s="39" t="s">
        <v>126</v>
      </c>
      <c r="D726" s="38" t="s">
        <v>4244</v>
      </c>
      <c r="E726" s="44" t="str">
        <f>HYPERLINK("https://www.airitibooks.com/Detail/Detail?PublicationID=P20200402374", "https://www.airitibooks.com/Detail/Detail?PublicationID=P20200402374")</f>
        <v>https://www.airitibooks.com/Detail/Detail?PublicationID=P20200402374</v>
      </c>
    </row>
    <row r="727" spans="1:5" x14ac:dyDescent="0.3">
      <c r="A727" s="16">
        <v>726</v>
      </c>
      <c r="B727" s="38" t="s">
        <v>3251</v>
      </c>
      <c r="C727" s="39" t="s">
        <v>126</v>
      </c>
      <c r="D727" s="38" t="s">
        <v>4245</v>
      </c>
      <c r="E727" s="44" t="str">
        <f>HYPERLINK("https://www.airitibooks.com/Detail/Detail?PublicationID=P20200402375", "https://www.airitibooks.com/Detail/Detail?PublicationID=P20200402375")</f>
        <v>https://www.airitibooks.com/Detail/Detail?PublicationID=P20200402375</v>
      </c>
    </row>
    <row r="728" spans="1:5" x14ac:dyDescent="0.3">
      <c r="A728" s="16">
        <v>727</v>
      </c>
      <c r="B728" s="38" t="s">
        <v>3252</v>
      </c>
      <c r="C728" s="39" t="s">
        <v>126</v>
      </c>
      <c r="D728" s="38" t="s">
        <v>4246</v>
      </c>
      <c r="E728" s="44" t="str">
        <f>HYPERLINK("https://www.airitibooks.com/Detail/Detail?PublicationID=P20200402376", "https://www.airitibooks.com/Detail/Detail?PublicationID=P20200402376")</f>
        <v>https://www.airitibooks.com/Detail/Detail?PublicationID=P20200402376</v>
      </c>
    </row>
    <row r="729" spans="1:5" x14ac:dyDescent="0.3">
      <c r="A729" s="16">
        <v>728</v>
      </c>
      <c r="B729" s="38" t="s">
        <v>3253</v>
      </c>
      <c r="C729" s="39" t="s">
        <v>126</v>
      </c>
      <c r="D729" s="38" t="s">
        <v>4247</v>
      </c>
      <c r="E729" s="44" t="str">
        <f>HYPERLINK("https://www.airitibooks.com/Detail/Detail?PublicationID=P20200402380", "https://www.airitibooks.com/Detail/Detail?PublicationID=P20200402380")</f>
        <v>https://www.airitibooks.com/Detail/Detail?PublicationID=P20200402380</v>
      </c>
    </row>
    <row r="730" spans="1:5" x14ac:dyDescent="0.3">
      <c r="A730" s="16">
        <v>729</v>
      </c>
      <c r="B730" s="38" t="s">
        <v>3254</v>
      </c>
      <c r="C730" s="39" t="s">
        <v>126</v>
      </c>
      <c r="D730" s="38" t="s">
        <v>4248</v>
      </c>
      <c r="E730" s="44" t="str">
        <f>HYPERLINK("https://www.airitibooks.com/Detail/Detail?PublicationID=P20200402381", "https://www.airitibooks.com/Detail/Detail?PublicationID=P20200402381")</f>
        <v>https://www.airitibooks.com/Detail/Detail?PublicationID=P20200402381</v>
      </c>
    </row>
    <row r="731" spans="1:5" x14ac:dyDescent="0.3">
      <c r="A731" s="16">
        <v>730</v>
      </c>
      <c r="B731" s="38" t="s">
        <v>3255</v>
      </c>
      <c r="C731" s="39" t="s">
        <v>126</v>
      </c>
      <c r="D731" s="38" t="s">
        <v>4249</v>
      </c>
      <c r="E731" s="44" t="str">
        <f>HYPERLINK("https://www.airitibooks.com/Detail/Detail?PublicationID=P20200402382", "https://www.airitibooks.com/Detail/Detail?PublicationID=P20200402382")</f>
        <v>https://www.airitibooks.com/Detail/Detail?PublicationID=P20200402382</v>
      </c>
    </row>
    <row r="732" spans="1:5" x14ac:dyDescent="0.3">
      <c r="A732" s="16">
        <v>731</v>
      </c>
      <c r="B732" s="38" t="s">
        <v>3256</v>
      </c>
      <c r="C732" s="39" t="s">
        <v>126</v>
      </c>
      <c r="D732" s="38" t="s">
        <v>4250</v>
      </c>
      <c r="E732" s="44" t="str">
        <f>HYPERLINK("https://www.airitibooks.com/Detail/Detail?PublicationID=P20200402383", "https://www.airitibooks.com/Detail/Detail?PublicationID=P20200402383")</f>
        <v>https://www.airitibooks.com/Detail/Detail?PublicationID=P20200402383</v>
      </c>
    </row>
    <row r="733" spans="1:5" x14ac:dyDescent="0.3">
      <c r="A733" s="16">
        <v>732</v>
      </c>
      <c r="B733" s="38" t="s">
        <v>3257</v>
      </c>
      <c r="C733" s="39" t="s">
        <v>126</v>
      </c>
      <c r="D733" s="38" t="s">
        <v>4251</v>
      </c>
      <c r="E733" s="44" t="str">
        <f>HYPERLINK("https://www.airitibooks.com/Detail/Detail?PublicationID=P20200402386", "https://www.airitibooks.com/Detail/Detail?PublicationID=P20200402386")</f>
        <v>https://www.airitibooks.com/Detail/Detail?PublicationID=P20200402386</v>
      </c>
    </row>
    <row r="734" spans="1:5" x14ac:dyDescent="0.3">
      <c r="A734" s="16">
        <v>733</v>
      </c>
      <c r="B734" s="38" t="s">
        <v>3258</v>
      </c>
      <c r="C734" s="39" t="s">
        <v>126</v>
      </c>
      <c r="D734" s="38" t="s">
        <v>4252</v>
      </c>
      <c r="E734" s="44" t="str">
        <f>HYPERLINK("https://www.airitibooks.com/Detail/Detail?PublicationID=P20200402389", "https://www.airitibooks.com/Detail/Detail?PublicationID=P20200402389")</f>
        <v>https://www.airitibooks.com/Detail/Detail?PublicationID=P20200402389</v>
      </c>
    </row>
    <row r="735" spans="1:5" x14ac:dyDescent="0.3">
      <c r="A735" s="16">
        <v>734</v>
      </c>
      <c r="B735" s="38" t="s">
        <v>3259</v>
      </c>
      <c r="C735" s="39" t="s">
        <v>126</v>
      </c>
      <c r="D735" s="38" t="s">
        <v>4253</v>
      </c>
      <c r="E735" s="44" t="str">
        <f>HYPERLINK("https://www.airitibooks.com/Detail/Detail?PublicationID=P20200402390", "https://www.airitibooks.com/Detail/Detail?PublicationID=P20200402390")</f>
        <v>https://www.airitibooks.com/Detail/Detail?PublicationID=P20200402390</v>
      </c>
    </row>
    <row r="736" spans="1:5" x14ac:dyDescent="0.3">
      <c r="A736" s="16">
        <v>735</v>
      </c>
      <c r="B736" s="38" t="s">
        <v>3260</v>
      </c>
      <c r="C736" s="39" t="s">
        <v>126</v>
      </c>
      <c r="D736" s="38" t="s">
        <v>4254</v>
      </c>
      <c r="E736" s="44" t="str">
        <f>HYPERLINK("https://www.airitibooks.com/Detail/Detail?PublicationID=P20200402391", "https://www.airitibooks.com/Detail/Detail?PublicationID=P20200402391")</f>
        <v>https://www.airitibooks.com/Detail/Detail?PublicationID=P20200402391</v>
      </c>
    </row>
    <row r="737" spans="1:5" x14ac:dyDescent="0.3">
      <c r="A737" s="16">
        <v>736</v>
      </c>
      <c r="B737" s="38" t="s">
        <v>3261</v>
      </c>
      <c r="C737" s="39" t="s">
        <v>126</v>
      </c>
      <c r="D737" s="38" t="s">
        <v>4255</v>
      </c>
      <c r="E737" s="44" t="str">
        <f>HYPERLINK("https://www.airitibooks.com/Detail/Detail?PublicationID=P20200402395", "https://www.airitibooks.com/Detail/Detail?PublicationID=P20200402395")</f>
        <v>https://www.airitibooks.com/Detail/Detail?PublicationID=P20200402395</v>
      </c>
    </row>
    <row r="738" spans="1:5" x14ac:dyDescent="0.3">
      <c r="A738" s="16">
        <v>737</v>
      </c>
      <c r="B738" s="38" t="s">
        <v>3262</v>
      </c>
      <c r="C738" s="39" t="s">
        <v>126</v>
      </c>
      <c r="D738" s="38" t="s">
        <v>4256</v>
      </c>
      <c r="E738" s="44" t="str">
        <f>HYPERLINK("https://www.airitibooks.com/Detail/Detail?PublicationID=P20200402449", "https://www.airitibooks.com/Detail/Detail?PublicationID=P20200402449")</f>
        <v>https://www.airitibooks.com/Detail/Detail?PublicationID=P20200402449</v>
      </c>
    </row>
    <row r="739" spans="1:5" x14ac:dyDescent="0.3">
      <c r="A739" s="16">
        <v>738</v>
      </c>
      <c r="B739" s="38" t="s">
        <v>3263</v>
      </c>
      <c r="C739" s="39" t="s">
        <v>126</v>
      </c>
      <c r="D739" s="38" t="s">
        <v>4257</v>
      </c>
      <c r="E739" s="44" t="str">
        <f>HYPERLINK("https://www.airitibooks.com/Detail/Detail?PublicationID=P20200402456", "https://www.airitibooks.com/Detail/Detail?PublicationID=P20200402456")</f>
        <v>https://www.airitibooks.com/Detail/Detail?PublicationID=P20200402456</v>
      </c>
    </row>
    <row r="740" spans="1:5" x14ac:dyDescent="0.3">
      <c r="A740" s="16">
        <v>739</v>
      </c>
      <c r="B740" s="38" t="s">
        <v>3264</v>
      </c>
      <c r="C740" s="39" t="s">
        <v>126</v>
      </c>
      <c r="D740" s="38" t="s">
        <v>4258</v>
      </c>
      <c r="E740" s="44" t="str">
        <f>HYPERLINK("https://www.airitibooks.com/Detail/Detail?PublicationID=P20200402463", "https://www.airitibooks.com/Detail/Detail?PublicationID=P20200402463")</f>
        <v>https://www.airitibooks.com/Detail/Detail?PublicationID=P20200402463</v>
      </c>
    </row>
    <row r="741" spans="1:5" x14ac:dyDescent="0.3">
      <c r="A741" s="16">
        <v>740</v>
      </c>
      <c r="B741" s="38" t="s">
        <v>3265</v>
      </c>
      <c r="C741" s="39" t="s">
        <v>126</v>
      </c>
      <c r="D741" s="38" t="s">
        <v>4259</v>
      </c>
      <c r="E741" s="44" t="str">
        <f>HYPERLINK("https://www.airitibooks.com/Detail/Detail?PublicationID=P20200402479", "https://www.airitibooks.com/Detail/Detail?PublicationID=P20200402479")</f>
        <v>https://www.airitibooks.com/Detail/Detail?PublicationID=P20200402479</v>
      </c>
    </row>
    <row r="742" spans="1:5" x14ac:dyDescent="0.3">
      <c r="A742" s="16">
        <v>741</v>
      </c>
      <c r="B742" s="38" t="s">
        <v>3266</v>
      </c>
      <c r="C742" s="39" t="s">
        <v>125</v>
      </c>
      <c r="D742" s="38" t="s">
        <v>4260</v>
      </c>
      <c r="E742" s="44" t="str">
        <f>HYPERLINK("https://www.airitibooks.com/Detail/Detail?PublicationID=P20200402519", "https://www.airitibooks.com/Detail/Detail?PublicationID=P20200402519")</f>
        <v>https://www.airitibooks.com/Detail/Detail?PublicationID=P20200402519</v>
      </c>
    </row>
    <row r="743" spans="1:5" x14ac:dyDescent="0.3">
      <c r="A743" s="16">
        <v>742</v>
      </c>
      <c r="B743" s="38" t="s">
        <v>3267</v>
      </c>
      <c r="C743" s="39" t="s">
        <v>125</v>
      </c>
      <c r="D743" s="38" t="s">
        <v>4261</v>
      </c>
      <c r="E743" s="44" t="str">
        <f>HYPERLINK("https://www.airitibooks.com/Detail/Detail?PublicationID=P20200402526", "https://www.airitibooks.com/Detail/Detail?PublicationID=P20200402526")</f>
        <v>https://www.airitibooks.com/Detail/Detail?PublicationID=P20200402526</v>
      </c>
    </row>
    <row r="744" spans="1:5" x14ac:dyDescent="0.3">
      <c r="A744" s="16">
        <v>743</v>
      </c>
      <c r="B744" s="38" t="s">
        <v>3268</v>
      </c>
      <c r="C744" s="39" t="s">
        <v>126</v>
      </c>
      <c r="D744" s="38" t="s">
        <v>4262</v>
      </c>
      <c r="E744" s="44" t="str">
        <f>HYPERLINK("https://www.airitibooks.com/Detail/Detail?PublicationID=P20200413011", "https://www.airitibooks.com/Detail/Detail?PublicationID=P20200413011")</f>
        <v>https://www.airitibooks.com/Detail/Detail?PublicationID=P20200413011</v>
      </c>
    </row>
    <row r="745" spans="1:5" x14ac:dyDescent="0.3">
      <c r="A745" s="16">
        <v>744</v>
      </c>
      <c r="B745" s="38" t="s">
        <v>3269</v>
      </c>
      <c r="C745" s="39" t="s">
        <v>125</v>
      </c>
      <c r="D745" s="38" t="s">
        <v>4263</v>
      </c>
      <c r="E745" s="44" t="str">
        <f>HYPERLINK("https://www.airitibooks.com/Detail/Detail?PublicationID=P20200413138", "https://www.airitibooks.com/Detail/Detail?PublicationID=P20200413138")</f>
        <v>https://www.airitibooks.com/Detail/Detail?PublicationID=P20200413138</v>
      </c>
    </row>
    <row r="746" spans="1:5" x14ac:dyDescent="0.3">
      <c r="A746" s="16">
        <v>745</v>
      </c>
      <c r="B746" s="38" t="s">
        <v>3270</v>
      </c>
      <c r="C746" s="39" t="s">
        <v>126</v>
      </c>
      <c r="D746" s="38" t="s">
        <v>4264</v>
      </c>
      <c r="E746" s="44" t="str">
        <f>HYPERLINK("https://www.airitibooks.com/Detail/Detail?PublicationID=P20200413325", "https://www.airitibooks.com/Detail/Detail?PublicationID=P20200413325")</f>
        <v>https://www.airitibooks.com/Detail/Detail?PublicationID=P20200413325</v>
      </c>
    </row>
    <row r="747" spans="1:5" x14ac:dyDescent="0.3">
      <c r="A747" s="16">
        <v>746</v>
      </c>
      <c r="B747" s="38" t="s">
        <v>3271</v>
      </c>
      <c r="C747" s="39" t="s">
        <v>126</v>
      </c>
      <c r="D747" s="38" t="s">
        <v>4265</v>
      </c>
      <c r="E747" s="44" t="str">
        <f>HYPERLINK("https://www.airitibooks.com/Detail/Detail?PublicationID=P20200417048", "https://www.airitibooks.com/Detail/Detail?PublicationID=P20200417048")</f>
        <v>https://www.airitibooks.com/Detail/Detail?PublicationID=P20200417048</v>
      </c>
    </row>
    <row r="748" spans="1:5" x14ac:dyDescent="0.3">
      <c r="A748" s="16">
        <v>747</v>
      </c>
      <c r="B748" s="38" t="s">
        <v>3272</v>
      </c>
      <c r="C748" s="39" t="s">
        <v>125</v>
      </c>
      <c r="D748" s="38" t="s">
        <v>4266</v>
      </c>
      <c r="E748" s="44" t="str">
        <f>HYPERLINK("https://www.airitibooks.com/Detail/Detail?PublicationID=P20200424202", "https://www.airitibooks.com/Detail/Detail?PublicationID=P20200424202")</f>
        <v>https://www.airitibooks.com/Detail/Detail?PublicationID=P20200424202</v>
      </c>
    </row>
    <row r="749" spans="1:5" x14ac:dyDescent="0.3">
      <c r="A749" s="16">
        <v>748</v>
      </c>
      <c r="B749" s="38" t="s">
        <v>3273</v>
      </c>
      <c r="C749" s="39" t="s">
        <v>125</v>
      </c>
      <c r="D749" s="38" t="s">
        <v>4267</v>
      </c>
      <c r="E749" s="44" t="str">
        <f>HYPERLINK("https://www.airitibooks.com/Detail/Detail?PublicationID=P20200424214", "https://www.airitibooks.com/Detail/Detail?PublicationID=P20200424214")</f>
        <v>https://www.airitibooks.com/Detail/Detail?PublicationID=P20200424214</v>
      </c>
    </row>
    <row r="750" spans="1:5" x14ac:dyDescent="0.3">
      <c r="A750" s="16">
        <v>749</v>
      </c>
      <c r="B750" s="38" t="s">
        <v>3274</v>
      </c>
      <c r="C750" s="39" t="s">
        <v>125</v>
      </c>
      <c r="D750" s="38" t="s">
        <v>4268</v>
      </c>
      <c r="E750" s="44" t="str">
        <f>HYPERLINK("https://www.airitibooks.com/Detail/Detail?PublicationID=P20200430078", "https://www.airitibooks.com/Detail/Detail?PublicationID=P20200430078")</f>
        <v>https://www.airitibooks.com/Detail/Detail?PublicationID=P20200430078</v>
      </c>
    </row>
    <row r="751" spans="1:5" x14ac:dyDescent="0.3">
      <c r="A751" s="16">
        <v>750</v>
      </c>
      <c r="B751" s="38" t="s">
        <v>3275</v>
      </c>
      <c r="C751" s="39" t="s">
        <v>126</v>
      </c>
      <c r="D751" s="38" t="s">
        <v>4269</v>
      </c>
      <c r="E751" s="44" t="str">
        <f>HYPERLINK("https://www.airitibooks.com/Detail/Detail?PublicationID=P20200430081", "https://www.airitibooks.com/Detail/Detail?PublicationID=P20200430081")</f>
        <v>https://www.airitibooks.com/Detail/Detail?PublicationID=P20200430081</v>
      </c>
    </row>
    <row r="752" spans="1:5" x14ac:dyDescent="0.3">
      <c r="A752" s="16">
        <v>751</v>
      </c>
      <c r="B752" s="38" t="s">
        <v>3276</v>
      </c>
      <c r="C752" s="39" t="s">
        <v>126</v>
      </c>
      <c r="D752" s="38" t="s">
        <v>4270</v>
      </c>
      <c r="E752" s="44" t="str">
        <f>HYPERLINK("https://www.airitibooks.com/Detail/Detail?PublicationID=P20200430083", "https://www.airitibooks.com/Detail/Detail?PublicationID=P20200430083")</f>
        <v>https://www.airitibooks.com/Detail/Detail?PublicationID=P20200430083</v>
      </c>
    </row>
    <row r="753" spans="1:5" x14ac:dyDescent="0.3">
      <c r="A753" s="16">
        <v>752</v>
      </c>
      <c r="B753" s="38" t="s">
        <v>3277</v>
      </c>
      <c r="C753" s="39" t="s">
        <v>125</v>
      </c>
      <c r="D753" s="38" t="s">
        <v>4271</v>
      </c>
      <c r="E753" s="44" t="str">
        <f>HYPERLINK("https://www.airitibooks.com/Detail/Detail?PublicationID=P20200507080", "https://www.airitibooks.com/Detail/Detail?PublicationID=P20200507080")</f>
        <v>https://www.airitibooks.com/Detail/Detail?PublicationID=P20200507080</v>
      </c>
    </row>
    <row r="754" spans="1:5" x14ac:dyDescent="0.3">
      <c r="A754" s="16">
        <v>753</v>
      </c>
      <c r="B754" s="38" t="s">
        <v>3278</v>
      </c>
      <c r="C754" s="39" t="s">
        <v>4581</v>
      </c>
      <c r="D754" s="38" t="s">
        <v>4272</v>
      </c>
      <c r="E754" s="44" t="str">
        <f>HYPERLINK("https://www.airitibooks.com/Detail/Detail?PublicationID=P20200514141", "https://www.airitibooks.com/Detail/Detail?PublicationID=P20200514141")</f>
        <v>https://www.airitibooks.com/Detail/Detail?PublicationID=P20200514141</v>
      </c>
    </row>
    <row r="755" spans="1:5" x14ac:dyDescent="0.3">
      <c r="A755" s="16">
        <v>754</v>
      </c>
      <c r="B755" s="38" t="s">
        <v>3279</v>
      </c>
      <c r="C755" s="39" t="s">
        <v>4582</v>
      </c>
      <c r="D755" s="38" t="s">
        <v>4273</v>
      </c>
      <c r="E755" s="44" t="str">
        <f>HYPERLINK("https://www.airitibooks.com/Detail/Detail?PublicationID=P20200514142", "https://www.airitibooks.com/Detail/Detail?PublicationID=P20200514142")</f>
        <v>https://www.airitibooks.com/Detail/Detail?PublicationID=P20200514142</v>
      </c>
    </row>
    <row r="756" spans="1:5" x14ac:dyDescent="0.3">
      <c r="A756" s="16">
        <v>755</v>
      </c>
      <c r="B756" s="38" t="s">
        <v>3280</v>
      </c>
      <c r="C756" s="39" t="s">
        <v>4581</v>
      </c>
      <c r="D756" s="38" t="s">
        <v>4274</v>
      </c>
      <c r="E756" s="44" t="str">
        <f>HYPERLINK("https://www.airitibooks.com/Detail/Detail?PublicationID=P20200521014", "https://www.airitibooks.com/Detail/Detail?PublicationID=P20200521014")</f>
        <v>https://www.airitibooks.com/Detail/Detail?PublicationID=P20200521014</v>
      </c>
    </row>
    <row r="757" spans="1:5" x14ac:dyDescent="0.3">
      <c r="A757" s="16">
        <v>756</v>
      </c>
      <c r="B757" s="38" t="s">
        <v>3281</v>
      </c>
      <c r="C757" s="39" t="s">
        <v>4582</v>
      </c>
      <c r="D757" s="38" t="s">
        <v>4275</v>
      </c>
      <c r="E757" s="44" t="str">
        <f>HYPERLINK("https://www.airitibooks.com/Detail/Detail?PublicationID=P20200521036", "https://www.airitibooks.com/Detail/Detail?PublicationID=P20200521036")</f>
        <v>https://www.airitibooks.com/Detail/Detail?PublicationID=P20200521036</v>
      </c>
    </row>
    <row r="758" spans="1:5" x14ac:dyDescent="0.3">
      <c r="A758" s="16">
        <v>757</v>
      </c>
      <c r="B758" s="38" t="s">
        <v>3282</v>
      </c>
      <c r="C758" s="39" t="s">
        <v>125</v>
      </c>
      <c r="D758" s="38" t="s">
        <v>4276</v>
      </c>
      <c r="E758" s="44" t="str">
        <f>HYPERLINK("https://www.airitibooks.com/Detail/Detail?PublicationID=P20200521194", "https://www.airitibooks.com/Detail/Detail?PublicationID=P20200521194")</f>
        <v>https://www.airitibooks.com/Detail/Detail?PublicationID=P20200521194</v>
      </c>
    </row>
    <row r="759" spans="1:5" x14ac:dyDescent="0.3">
      <c r="A759" s="16">
        <v>758</v>
      </c>
      <c r="B759" s="38" t="s">
        <v>3283</v>
      </c>
      <c r="C759" s="39" t="s">
        <v>126</v>
      </c>
      <c r="D759" s="38" t="s">
        <v>4277</v>
      </c>
      <c r="E759" s="44" t="str">
        <f>HYPERLINK("https://www.airitibooks.com/Detail/Detail?PublicationID=P20200605004", "https://www.airitibooks.com/Detail/Detail?PublicationID=P20200605004")</f>
        <v>https://www.airitibooks.com/Detail/Detail?PublicationID=P20200605004</v>
      </c>
    </row>
    <row r="760" spans="1:5" x14ac:dyDescent="0.3">
      <c r="A760" s="16">
        <v>759</v>
      </c>
      <c r="B760" s="38" t="s">
        <v>3284</v>
      </c>
      <c r="C760" s="39" t="s">
        <v>126</v>
      </c>
      <c r="D760" s="38" t="s">
        <v>4278</v>
      </c>
      <c r="E760" s="44" t="str">
        <f>HYPERLINK("https://www.airitibooks.com/Detail/Detail?PublicationID=P20200605006", "https://www.airitibooks.com/Detail/Detail?PublicationID=P20200605006")</f>
        <v>https://www.airitibooks.com/Detail/Detail?PublicationID=P20200605006</v>
      </c>
    </row>
    <row r="761" spans="1:5" x14ac:dyDescent="0.3">
      <c r="A761" s="16">
        <v>760</v>
      </c>
      <c r="B761" s="38" t="s">
        <v>3285</v>
      </c>
      <c r="C761" s="39" t="s">
        <v>126</v>
      </c>
      <c r="D761" s="38" t="s">
        <v>4279</v>
      </c>
      <c r="E761" s="44" t="str">
        <f>HYPERLINK("https://www.airitibooks.com/Detail/Detail?PublicationID=P20200605007", "https://www.airitibooks.com/Detail/Detail?PublicationID=P20200605007")</f>
        <v>https://www.airitibooks.com/Detail/Detail?PublicationID=P20200605007</v>
      </c>
    </row>
    <row r="762" spans="1:5" x14ac:dyDescent="0.3">
      <c r="A762" s="16">
        <v>761</v>
      </c>
      <c r="B762" s="38" t="s">
        <v>3286</v>
      </c>
      <c r="C762" s="39" t="s">
        <v>126</v>
      </c>
      <c r="D762" s="38" t="s">
        <v>4280</v>
      </c>
      <c r="E762" s="44" t="str">
        <f>HYPERLINK("https://www.airitibooks.com/Detail/Detail?PublicationID=P20200605009", "https://www.airitibooks.com/Detail/Detail?PublicationID=P20200605009")</f>
        <v>https://www.airitibooks.com/Detail/Detail?PublicationID=P20200605009</v>
      </c>
    </row>
    <row r="763" spans="1:5" x14ac:dyDescent="0.3">
      <c r="A763" s="16">
        <v>762</v>
      </c>
      <c r="B763" s="38" t="s">
        <v>3287</v>
      </c>
      <c r="C763" s="39" t="s">
        <v>126</v>
      </c>
      <c r="D763" s="38" t="s">
        <v>4281</v>
      </c>
      <c r="E763" s="44" t="str">
        <f>HYPERLINK("https://www.airitibooks.com/Detail/Detail?PublicationID=P20200612027", "https://www.airitibooks.com/Detail/Detail?PublicationID=P20200612027")</f>
        <v>https://www.airitibooks.com/Detail/Detail?PublicationID=P20200612027</v>
      </c>
    </row>
    <row r="764" spans="1:5" x14ac:dyDescent="0.3">
      <c r="A764" s="16">
        <v>763</v>
      </c>
      <c r="B764" s="38" t="s">
        <v>3288</v>
      </c>
      <c r="C764" s="39" t="s">
        <v>126</v>
      </c>
      <c r="D764" s="38" t="s">
        <v>4282</v>
      </c>
      <c r="E764" s="44" t="str">
        <f>HYPERLINK("https://www.airitibooks.com/Detail/Detail?PublicationID=P20200612044", "https://www.airitibooks.com/Detail/Detail?PublicationID=P20200612044")</f>
        <v>https://www.airitibooks.com/Detail/Detail?PublicationID=P20200612044</v>
      </c>
    </row>
    <row r="765" spans="1:5" x14ac:dyDescent="0.3">
      <c r="A765" s="16">
        <v>764</v>
      </c>
      <c r="B765" s="38" t="s">
        <v>3289</v>
      </c>
      <c r="C765" s="39" t="s">
        <v>126</v>
      </c>
      <c r="D765" s="38" t="s">
        <v>4283</v>
      </c>
      <c r="E765" s="44" t="str">
        <f>HYPERLINK("https://www.airitibooks.com/Detail/Detail?PublicationID=P20200612076", "https://www.airitibooks.com/Detail/Detail?PublicationID=P20200612076")</f>
        <v>https://www.airitibooks.com/Detail/Detail?PublicationID=P20200612076</v>
      </c>
    </row>
    <row r="766" spans="1:5" x14ac:dyDescent="0.3">
      <c r="A766" s="16">
        <v>765</v>
      </c>
      <c r="B766" s="38" t="s">
        <v>3290</v>
      </c>
      <c r="C766" s="39" t="s">
        <v>126</v>
      </c>
      <c r="D766" s="38" t="s">
        <v>4284</v>
      </c>
      <c r="E766" s="44" t="str">
        <f>HYPERLINK("https://www.airitibooks.com/Detail/Detail?PublicationID=P20200703008", "https://www.airitibooks.com/Detail/Detail?PublicationID=P20200703008")</f>
        <v>https://www.airitibooks.com/Detail/Detail?PublicationID=P20200703008</v>
      </c>
    </row>
    <row r="767" spans="1:5" x14ac:dyDescent="0.3">
      <c r="A767" s="16">
        <v>766</v>
      </c>
      <c r="B767" s="38" t="s">
        <v>3291</v>
      </c>
      <c r="C767" s="39" t="s">
        <v>126</v>
      </c>
      <c r="D767" s="38" t="s">
        <v>4285</v>
      </c>
      <c r="E767" s="44" t="str">
        <f>HYPERLINK("https://www.airitibooks.com/Detail/Detail?PublicationID=P20200703022", "https://www.airitibooks.com/Detail/Detail?PublicationID=P20200703022")</f>
        <v>https://www.airitibooks.com/Detail/Detail?PublicationID=P20200703022</v>
      </c>
    </row>
    <row r="768" spans="1:5" x14ac:dyDescent="0.3">
      <c r="A768" s="16">
        <v>767</v>
      </c>
      <c r="B768" s="38" t="s">
        <v>3292</v>
      </c>
      <c r="C768" s="39" t="s">
        <v>126</v>
      </c>
      <c r="D768" s="38" t="s">
        <v>4286</v>
      </c>
      <c r="E768" s="44" t="str">
        <f>HYPERLINK("https://www.airitibooks.com/Detail/Detail?PublicationID=P20200703118", "https://www.airitibooks.com/Detail/Detail?PublicationID=P20200703118")</f>
        <v>https://www.airitibooks.com/Detail/Detail?PublicationID=P20200703118</v>
      </c>
    </row>
    <row r="769" spans="1:5" x14ac:dyDescent="0.3">
      <c r="A769" s="16">
        <v>768</v>
      </c>
      <c r="B769" s="38" t="s">
        <v>3293</v>
      </c>
      <c r="C769" s="39" t="s">
        <v>126</v>
      </c>
      <c r="D769" s="38" t="s">
        <v>4287</v>
      </c>
      <c r="E769" s="44" t="str">
        <f>HYPERLINK("https://www.airitibooks.com/Detail/Detail?PublicationID=P20200709156", "https://www.airitibooks.com/Detail/Detail?PublicationID=P20200709156")</f>
        <v>https://www.airitibooks.com/Detail/Detail?PublicationID=P20200709156</v>
      </c>
    </row>
    <row r="770" spans="1:5" x14ac:dyDescent="0.3">
      <c r="A770" s="16">
        <v>769</v>
      </c>
      <c r="B770" s="38" t="s">
        <v>3294</v>
      </c>
      <c r="C770" s="39" t="s">
        <v>126</v>
      </c>
      <c r="D770" s="38" t="s">
        <v>4288</v>
      </c>
      <c r="E770" s="44" t="str">
        <f>HYPERLINK("https://www.airitibooks.com/Detail/Detail?PublicationID=P20200709157", "https://www.airitibooks.com/Detail/Detail?PublicationID=P20200709157")</f>
        <v>https://www.airitibooks.com/Detail/Detail?PublicationID=P20200709157</v>
      </c>
    </row>
    <row r="771" spans="1:5" x14ac:dyDescent="0.3">
      <c r="A771" s="16">
        <v>770</v>
      </c>
      <c r="B771" s="38" t="s">
        <v>3295</v>
      </c>
      <c r="C771" s="39" t="s">
        <v>126</v>
      </c>
      <c r="D771" s="38" t="s">
        <v>4289</v>
      </c>
      <c r="E771" s="44" t="str">
        <f>HYPERLINK("https://www.airitibooks.com/Detail/Detail?PublicationID=P20200709160", "https://www.airitibooks.com/Detail/Detail?PublicationID=P20200709160")</f>
        <v>https://www.airitibooks.com/Detail/Detail?PublicationID=P20200709160</v>
      </c>
    </row>
    <row r="772" spans="1:5" x14ac:dyDescent="0.3">
      <c r="A772" s="16">
        <v>771</v>
      </c>
      <c r="B772" s="38" t="s">
        <v>3296</v>
      </c>
      <c r="C772" s="39" t="s">
        <v>126</v>
      </c>
      <c r="D772" s="38" t="s">
        <v>4290</v>
      </c>
      <c r="E772" s="44" t="str">
        <f>HYPERLINK("https://www.airitibooks.com/Detail/Detail?PublicationID=P20200709175", "https://www.airitibooks.com/Detail/Detail?PublicationID=P20200709175")</f>
        <v>https://www.airitibooks.com/Detail/Detail?PublicationID=P20200709175</v>
      </c>
    </row>
    <row r="773" spans="1:5" x14ac:dyDescent="0.3">
      <c r="A773" s="16">
        <v>772</v>
      </c>
      <c r="B773" s="38" t="s">
        <v>3297</v>
      </c>
      <c r="C773" s="39" t="s">
        <v>125</v>
      </c>
      <c r="D773" s="38" t="s">
        <v>4291</v>
      </c>
      <c r="E773" s="44" t="str">
        <f>HYPERLINK("https://www.airitibooks.com/Detail/Detail?PublicationID=P20200717051", "https://www.airitibooks.com/Detail/Detail?PublicationID=P20200717051")</f>
        <v>https://www.airitibooks.com/Detail/Detail?PublicationID=P20200717051</v>
      </c>
    </row>
    <row r="774" spans="1:5" x14ac:dyDescent="0.3">
      <c r="A774" s="16">
        <v>773</v>
      </c>
      <c r="B774" s="38" t="s">
        <v>3298</v>
      </c>
      <c r="C774" s="39" t="s">
        <v>125</v>
      </c>
      <c r="D774" s="38" t="s">
        <v>4292</v>
      </c>
      <c r="E774" s="44" t="str">
        <f>HYPERLINK("https://www.airitibooks.com/Detail/Detail?PublicationID=P20200717053", "https://www.airitibooks.com/Detail/Detail?PublicationID=P20200717053")</f>
        <v>https://www.airitibooks.com/Detail/Detail?PublicationID=P20200717053</v>
      </c>
    </row>
    <row r="775" spans="1:5" x14ac:dyDescent="0.3">
      <c r="A775" s="16">
        <v>774</v>
      </c>
      <c r="B775" s="38" t="s">
        <v>3299</v>
      </c>
      <c r="C775" s="39" t="s">
        <v>125</v>
      </c>
      <c r="D775" s="38" t="s">
        <v>4293</v>
      </c>
      <c r="E775" s="44" t="str">
        <f>HYPERLINK("https://www.airitibooks.com/Detail/Detail?PublicationID=P20200717064", "https://www.airitibooks.com/Detail/Detail?PublicationID=P20200717064")</f>
        <v>https://www.airitibooks.com/Detail/Detail?PublicationID=P20200717064</v>
      </c>
    </row>
    <row r="776" spans="1:5" x14ac:dyDescent="0.3">
      <c r="A776" s="16">
        <v>775</v>
      </c>
      <c r="B776" s="38" t="s">
        <v>3300</v>
      </c>
      <c r="C776" s="39" t="s">
        <v>126</v>
      </c>
      <c r="D776" s="38" t="s">
        <v>4294</v>
      </c>
      <c r="E776" s="44" t="str">
        <f>HYPERLINK("https://www.airitibooks.com/Detail/Detail?PublicationID=P20200717089", "https://www.airitibooks.com/Detail/Detail?PublicationID=P20200717089")</f>
        <v>https://www.airitibooks.com/Detail/Detail?PublicationID=P20200717089</v>
      </c>
    </row>
    <row r="777" spans="1:5" x14ac:dyDescent="0.3">
      <c r="A777" s="16">
        <v>776</v>
      </c>
      <c r="B777" s="38" t="s">
        <v>3301</v>
      </c>
      <c r="C777" s="39" t="s">
        <v>126</v>
      </c>
      <c r="D777" s="38" t="s">
        <v>4295</v>
      </c>
      <c r="E777" s="44" t="str">
        <f>HYPERLINK("https://www.airitibooks.com/Detail/Detail?PublicationID=P20200724043", "https://www.airitibooks.com/Detail/Detail?PublicationID=P20200724043")</f>
        <v>https://www.airitibooks.com/Detail/Detail?PublicationID=P20200724043</v>
      </c>
    </row>
    <row r="778" spans="1:5" x14ac:dyDescent="0.3">
      <c r="A778" s="16">
        <v>777</v>
      </c>
      <c r="B778" s="38" t="s">
        <v>3302</v>
      </c>
      <c r="C778" s="39" t="s">
        <v>126</v>
      </c>
      <c r="D778" s="38" t="s">
        <v>4296</v>
      </c>
      <c r="E778" s="44" t="str">
        <f>HYPERLINK("https://www.airitibooks.com/Detail/Detail?PublicationID=P20200724209", "https://www.airitibooks.com/Detail/Detail?PublicationID=P20200724209")</f>
        <v>https://www.airitibooks.com/Detail/Detail?PublicationID=P20200724209</v>
      </c>
    </row>
    <row r="779" spans="1:5" x14ac:dyDescent="0.3">
      <c r="A779" s="16">
        <v>778</v>
      </c>
      <c r="B779" s="38" t="s">
        <v>3303</v>
      </c>
      <c r="C779" s="39" t="s">
        <v>126</v>
      </c>
      <c r="D779" s="38" t="s">
        <v>4297</v>
      </c>
      <c r="E779" s="44" t="str">
        <f>HYPERLINK("https://www.airitibooks.com/Detail/Detail?PublicationID=P20200724210", "https://www.airitibooks.com/Detail/Detail?PublicationID=P20200724210")</f>
        <v>https://www.airitibooks.com/Detail/Detail?PublicationID=P20200724210</v>
      </c>
    </row>
    <row r="780" spans="1:5" x14ac:dyDescent="0.3">
      <c r="A780" s="16">
        <v>779</v>
      </c>
      <c r="B780" s="38" t="s">
        <v>3304</v>
      </c>
      <c r="C780" s="39" t="s">
        <v>126</v>
      </c>
      <c r="D780" s="38" t="s">
        <v>4298</v>
      </c>
      <c r="E780" s="44" t="str">
        <f>HYPERLINK("https://www.airitibooks.com/Detail/Detail?PublicationID=P20200724211", "https://www.airitibooks.com/Detail/Detail?PublicationID=P20200724211")</f>
        <v>https://www.airitibooks.com/Detail/Detail?PublicationID=P20200724211</v>
      </c>
    </row>
    <row r="781" spans="1:5" x14ac:dyDescent="0.3">
      <c r="A781" s="16">
        <v>780</v>
      </c>
      <c r="B781" s="38" t="s">
        <v>3305</v>
      </c>
      <c r="C781" s="39" t="s">
        <v>126</v>
      </c>
      <c r="D781" s="38" t="s">
        <v>4299</v>
      </c>
      <c r="E781" s="44" t="str">
        <f>HYPERLINK("https://www.airitibooks.com/Detail/Detail?PublicationID=P20200730021", "https://www.airitibooks.com/Detail/Detail?PublicationID=P20200730021")</f>
        <v>https://www.airitibooks.com/Detail/Detail?PublicationID=P20200730021</v>
      </c>
    </row>
    <row r="782" spans="1:5" x14ac:dyDescent="0.3">
      <c r="A782" s="16">
        <v>781</v>
      </c>
      <c r="B782" s="38" t="s">
        <v>3306</v>
      </c>
      <c r="C782" s="39" t="s">
        <v>126</v>
      </c>
      <c r="D782" s="38" t="s">
        <v>4300</v>
      </c>
      <c r="E782" s="44" t="str">
        <f>HYPERLINK("https://www.airitibooks.com/Detail/Detail?PublicationID=P20200730029", "https://www.airitibooks.com/Detail/Detail?PublicationID=P20200730029")</f>
        <v>https://www.airitibooks.com/Detail/Detail?PublicationID=P20200730029</v>
      </c>
    </row>
    <row r="783" spans="1:5" x14ac:dyDescent="0.3">
      <c r="A783" s="16">
        <v>782</v>
      </c>
      <c r="B783" s="38" t="s">
        <v>3307</v>
      </c>
      <c r="C783" s="39" t="s">
        <v>126</v>
      </c>
      <c r="D783" s="38" t="s">
        <v>4301</v>
      </c>
      <c r="E783" s="44" t="str">
        <f>HYPERLINK("https://www.airitibooks.com/Detail/Detail?PublicationID=P20200730062", "https://www.airitibooks.com/Detail/Detail?PublicationID=P20200730062")</f>
        <v>https://www.airitibooks.com/Detail/Detail?PublicationID=P20200730062</v>
      </c>
    </row>
    <row r="784" spans="1:5" x14ac:dyDescent="0.3">
      <c r="A784" s="16">
        <v>783</v>
      </c>
      <c r="B784" s="38" t="s">
        <v>3308</v>
      </c>
      <c r="C784" s="39" t="s">
        <v>126</v>
      </c>
      <c r="D784" s="38" t="s">
        <v>4302</v>
      </c>
      <c r="E784" s="44" t="str">
        <f>HYPERLINK("https://www.airitibooks.com/Detail/Detail?PublicationID=P20200731038", "https://www.airitibooks.com/Detail/Detail?PublicationID=P20200731038")</f>
        <v>https://www.airitibooks.com/Detail/Detail?PublicationID=P20200731038</v>
      </c>
    </row>
    <row r="785" spans="1:5" x14ac:dyDescent="0.3">
      <c r="A785" s="16">
        <v>784</v>
      </c>
      <c r="B785" s="38" t="s">
        <v>3309</v>
      </c>
      <c r="C785" s="39" t="s">
        <v>125</v>
      </c>
      <c r="D785" s="38" t="s">
        <v>4303</v>
      </c>
      <c r="E785" s="44" t="str">
        <f>HYPERLINK("https://www.airitibooks.com/Detail/Detail?PublicationID=P20200807005", "https://www.airitibooks.com/Detail/Detail?PublicationID=P20200807005")</f>
        <v>https://www.airitibooks.com/Detail/Detail?PublicationID=P20200807005</v>
      </c>
    </row>
    <row r="786" spans="1:5" x14ac:dyDescent="0.3">
      <c r="A786" s="16">
        <v>785</v>
      </c>
      <c r="B786" s="38" t="s">
        <v>3310</v>
      </c>
      <c r="C786" s="39" t="s">
        <v>126</v>
      </c>
      <c r="D786" s="38" t="s">
        <v>4304</v>
      </c>
      <c r="E786" s="44" t="str">
        <f>HYPERLINK("https://www.airitibooks.com/Detail/Detail?PublicationID=P20200807006", "https://www.airitibooks.com/Detail/Detail?PublicationID=P20200807006")</f>
        <v>https://www.airitibooks.com/Detail/Detail?PublicationID=P20200807006</v>
      </c>
    </row>
    <row r="787" spans="1:5" x14ac:dyDescent="0.3">
      <c r="A787" s="16">
        <v>786</v>
      </c>
      <c r="B787" s="38" t="s">
        <v>3311</v>
      </c>
      <c r="C787" s="39" t="s">
        <v>125</v>
      </c>
      <c r="D787" s="38" t="s">
        <v>4305</v>
      </c>
      <c r="E787" s="44" t="str">
        <f>HYPERLINK("https://www.airitibooks.com/Detail/Detail?PublicationID=P20200807036", "https://www.airitibooks.com/Detail/Detail?PublicationID=P20200807036")</f>
        <v>https://www.airitibooks.com/Detail/Detail?PublicationID=P20200807036</v>
      </c>
    </row>
    <row r="788" spans="1:5" x14ac:dyDescent="0.3">
      <c r="A788" s="16">
        <v>787</v>
      </c>
      <c r="B788" s="38" t="s">
        <v>3312</v>
      </c>
      <c r="C788" s="39" t="s">
        <v>126</v>
      </c>
      <c r="D788" s="38" t="s">
        <v>4306</v>
      </c>
      <c r="E788" s="44" t="str">
        <f>HYPERLINK("https://www.airitibooks.com/Detail/Detail?PublicationID=P20200807068", "https://www.airitibooks.com/Detail/Detail?PublicationID=P20200807068")</f>
        <v>https://www.airitibooks.com/Detail/Detail?PublicationID=P20200807068</v>
      </c>
    </row>
    <row r="789" spans="1:5" x14ac:dyDescent="0.3">
      <c r="A789" s="16">
        <v>788</v>
      </c>
      <c r="B789" s="38" t="s">
        <v>3313</v>
      </c>
      <c r="C789" s="39" t="s">
        <v>126</v>
      </c>
      <c r="D789" s="38" t="s">
        <v>4307</v>
      </c>
      <c r="E789" s="44" t="str">
        <f>HYPERLINK("https://www.airitibooks.com/Detail/Detail?PublicationID=P20200813071", "https://www.airitibooks.com/Detail/Detail?PublicationID=P20200813071")</f>
        <v>https://www.airitibooks.com/Detail/Detail?PublicationID=P20200813071</v>
      </c>
    </row>
    <row r="790" spans="1:5" x14ac:dyDescent="0.3">
      <c r="A790" s="16">
        <v>789</v>
      </c>
      <c r="B790" s="38" t="s">
        <v>3314</v>
      </c>
      <c r="C790" s="39" t="s">
        <v>126</v>
      </c>
      <c r="D790" s="38" t="s">
        <v>4308</v>
      </c>
      <c r="E790" s="44" t="str">
        <f>HYPERLINK("https://www.airitibooks.com/Detail/Detail?PublicationID=P20200813077", "https://www.airitibooks.com/Detail/Detail?PublicationID=P20200813077")</f>
        <v>https://www.airitibooks.com/Detail/Detail?PublicationID=P20200813077</v>
      </c>
    </row>
    <row r="791" spans="1:5" x14ac:dyDescent="0.3">
      <c r="A791" s="16">
        <v>790</v>
      </c>
      <c r="B791" s="38" t="s">
        <v>3315</v>
      </c>
      <c r="C791" s="39" t="s">
        <v>126</v>
      </c>
      <c r="D791" s="38" t="s">
        <v>4309</v>
      </c>
      <c r="E791" s="44" t="str">
        <f>HYPERLINK("https://www.airitibooks.com/Detail/Detail?PublicationID=P20200813078", "https://www.airitibooks.com/Detail/Detail?PublicationID=P20200813078")</f>
        <v>https://www.airitibooks.com/Detail/Detail?PublicationID=P20200813078</v>
      </c>
    </row>
    <row r="792" spans="1:5" x14ac:dyDescent="0.3">
      <c r="A792" s="16">
        <v>791</v>
      </c>
      <c r="B792" s="38" t="s">
        <v>3316</v>
      </c>
      <c r="C792" s="39" t="s">
        <v>126</v>
      </c>
      <c r="D792" s="38" t="s">
        <v>4310</v>
      </c>
      <c r="E792" s="44" t="str">
        <f>HYPERLINK("https://www.airitibooks.com/Detail/Detail?PublicationID=P20200813080", "https://www.airitibooks.com/Detail/Detail?PublicationID=P20200813080")</f>
        <v>https://www.airitibooks.com/Detail/Detail?PublicationID=P20200813080</v>
      </c>
    </row>
    <row r="793" spans="1:5" x14ac:dyDescent="0.3">
      <c r="A793" s="16">
        <v>792</v>
      </c>
      <c r="B793" s="38" t="s">
        <v>3317</v>
      </c>
      <c r="C793" s="39" t="s">
        <v>126</v>
      </c>
      <c r="D793" s="38" t="s">
        <v>4311</v>
      </c>
      <c r="E793" s="44" t="str">
        <f>HYPERLINK("https://www.airitibooks.com/Detail/Detail?PublicationID=P20200820002", "https://www.airitibooks.com/Detail/Detail?PublicationID=P20200820002")</f>
        <v>https://www.airitibooks.com/Detail/Detail?PublicationID=P20200820002</v>
      </c>
    </row>
    <row r="794" spans="1:5" x14ac:dyDescent="0.3">
      <c r="A794" s="16">
        <v>793</v>
      </c>
      <c r="B794" s="38" t="s">
        <v>3318</v>
      </c>
      <c r="C794" s="39" t="s">
        <v>126</v>
      </c>
      <c r="D794" s="38" t="s">
        <v>4312</v>
      </c>
      <c r="E794" s="44" t="str">
        <f>HYPERLINK("https://www.airitibooks.com/Detail/Detail?PublicationID=P20200820012", "https://www.airitibooks.com/Detail/Detail?PublicationID=P20200820012")</f>
        <v>https://www.airitibooks.com/Detail/Detail?PublicationID=P20200820012</v>
      </c>
    </row>
    <row r="795" spans="1:5" x14ac:dyDescent="0.3">
      <c r="A795" s="16">
        <v>794</v>
      </c>
      <c r="B795" s="38" t="s">
        <v>3319</v>
      </c>
      <c r="C795" s="39" t="s">
        <v>126</v>
      </c>
      <c r="D795" s="38" t="s">
        <v>4313</v>
      </c>
      <c r="E795" s="44" t="str">
        <f>HYPERLINK("https://www.airitibooks.com/Detail/Detail?PublicationID=P20200820013", "https://www.airitibooks.com/Detail/Detail?PublicationID=P20200820013")</f>
        <v>https://www.airitibooks.com/Detail/Detail?PublicationID=P20200820013</v>
      </c>
    </row>
    <row r="796" spans="1:5" x14ac:dyDescent="0.3">
      <c r="A796" s="16">
        <v>795</v>
      </c>
      <c r="B796" s="38" t="s">
        <v>3320</v>
      </c>
      <c r="C796" s="39" t="s">
        <v>126</v>
      </c>
      <c r="D796" s="38" t="s">
        <v>4314</v>
      </c>
      <c r="E796" s="44" t="str">
        <f>HYPERLINK("https://www.airitibooks.com/Detail/Detail?PublicationID=P20200828013", "https://www.airitibooks.com/Detail/Detail?PublicationID=P20200828013")</f>
        <v>https://www.airitibooks.com/Detail/Detail?PublicationID=P20200828013</v>
      </c>
    </row>
    <row r="797" spans="1:5" x14ac:dyDescent="0.3">
      <c r="A797" s="16">
        <v>796</v>
      </c>
      <c r="B797" s="38" t="s">
        <v>3321</v>
      </c>
      <c r="C797" s="39" t="s">
        <v>126</v>
      </c>
      <c r="D797" s="38" t="s">
        <v>4315</v>
      </c>
      <c r="E797" s="44" t="str">
        <f>HYPERLINK("https://www.airitibooks.com/Detail/Detail?PublicationID=P20200828031", "https://www.airitibooks.com/Detail/Detail?PublicationID=P20200828031")</f>
        <v>https://www.airitibooks.com/Detail/Detail?PublicationID=P20200828031</v>
      </c>
    </row>
    <row r="798" spans="1:5" x14ac:dyDescent="0.3">
      <c r="A798" s="16">
        <v>797</v>
      </c>
      <c r="B798" s="38" t="s">
        <v>3322</v>
      </c>
      <c r="C798" s="39" t="s">
        <v>126</v>
      </c>
      <c r="D798" s="38" t="s">
        <v>4316</v>
      </c>
      <c r="E798" s="44" t="str">
        <f>HYPERLINK("https://www.airitibooks.com/Detail/Detail?PublicationID=P20200828034", "https://www.airitibooks.com/Detail/Detail?PublicationID=P20200828034")</f>
        <v>https://www.airitibooks.com/Detail/Detail?PublicationID=P20200828034</v>
      </c>
    </row>
    <row r="799" spans="1:5" x14ac:dyDescent="0.3">
      <c r="A799" s="16">
        <v>798</v>
      </c>
      <c r="B799" s="38" t="s">
        <v>3323</v>
      </c>
      <c r="C799" s="39" t="s">
        <v>126</v>
      </c>
      <c r="D799" s="38" t="s">
        <v>4317</v>
      </c>
      <c r="E799" s="44" t="str">
        <f>HYPERLINK("https://www.airitibooks.com/Detail/Detail?PublicationID=P20200904003", "https://www.airitibooks.com/Detail/Detail?PublicationID=P20200904003")</f>
        <v>https://www.airitibooks.com/Detail/Detail?PublicationID=P20200904003</v>
      </c>
    </row>
    <row r="800" spans="1:5" x14ac:dyDescent="0.3">
      <c r="A800" s="16">
        <v>799</v>
      </c>
      <c r="B800" s="38" t="s">
        <v>3324</v>
      </c>
      <c r="C800" s="39" t="s">
        <v>126</v>
      </c>
      <c r="D800" s="38" t="s">
        <v>4318</v>
      </c>
      <c r="E800" s="44" t="str">
        <f>HYPERLINK("https://www.airitibooks.com/Detail/Detail?PublicationID=P20200904012", "https://www.airitibooks.com/Detail/Detail?PublicationID=P20200904012")</f>
        <v>https://www.airitibooks.com/Detail/Detail?PublicationID=P20200904012</v>
      </c>
    </row>
    <row r="801" spans="1:5" x14ac:dyDescent="0.3">
      <c r="A801" s="16">
        <v>800</v>
      </c>
      <c r="B801" s="38" t="s">
        <v>3325</v>
      </c>
      <c r="C801" s="39" t="s">
        <v>126</v>
      </c>
      <c r="D801" s="38" t="s">
        <v>4319</v>
      </c>
      <c r="E801" s="44" t="str">
        <f>HYPERLINK("https://www.airitibooks.com/Detail/Detail?PublicationID=P20200904013", "https://www.airitibooks.com/Detail/Detail?PublicationID=P20200904013")</f>
        <v>https://www.airitibooks.com/Detail/Detail?PublicationID=P20200904013</v>
      </c>
    </row>
    <row r="802" spans="1:5" x14ac:dyDescent="0.3">
      <c r="A802" s="16">
        <v>801</v>
      </c>
      <c r="B802" s="38" t="s">
        <v>3326</v>
      </c>
      <c r="C802" s="39" t="s">
        <v>125</v>
      </c>
      <c r="D802" s="38" t="s">
        <v>4320</v>
      </c>
      <c r="E802" s="44" t="str">
        <f>HYPERLINK("https://www.airitibooks.com/Detail/Detail?PublicationID=P20200904028", "https://www.airitibooks.com/Detail/Detail?PublicationID=P20200904028")</f>
        <v>https://www.airitibooks.com/Detail/Detail?PublicationID=P20200904028</v>
      </c>
    </row>
    <row r="803" spans="1:5" x14ac:dyDescent="0.3">
      <c r="A803" s="16">
        <v>802</v>
      </c>
      <c r="B803" s="38" t="s">
        <v>3327</v>
      </c>
      <c r="C803" s="39" t="s">
        <v>125</v>
      </c>
      <c r="D803" s="38" t="s">
        <v>4321</v>
      </c>
      <c r="E803" s="44" t="str">
        <f>HYPERLINK("https://www.airitibooks.com/Detail/Detail?PublicationID=P20200904032", "https://www.airitibooks.com/Detail/Detail?PublicationID=P20200904032")</f>
        <v>https://www.airitibooks.com/Detail/Detail?PublicationID=P20200904032</v>
      </c>
    </row>
    <row r="804" spans="1:5" x14ac:dyDescent="0.3">
      <c r="A804" s="16">
        <v>803</v>
      </c>
      <c r="B804" s="38" t="s">
        <v>3328</v>
      </c>
      <c r="C804" s="39" t="s">
        <v>4582</v>
      </c>
      <c r="D804" s="38" t="s">
        <v>4322</v>
      </c>
      <c r="E804" s="44" t="str">
        <f>HYPERLINK("https://www.airitibooks.com/Detail/Detail?PublicationID=P20200904135", "https://www.airitibooks.com/Detail/Detail?PublicationID=P20200904135")</f>
        <v>https://www.airitibooks.com/Detail/Detail?PublicationID=P20200904135</v>
      </c>
    </row>
    <row r="805" spans="1:5" x14ac:dyDescent="0.3">
      <c r="A805" s="16">
        <v>804</v>
      </c>
      <c r="B805" s="38" t="s">
        <v>3329</v>
      </c>
      <c r="C805" s="39" t="s">
        <v>126</v>
      </c>
      <c r="D805" s="38" t="s">
        <v>4323</v>
      </c>
      <c r="E805" s="44" t="str">
        <f>HYPERLINK("https://www.airitibooks.com/Detail/Detail?PublicationID=P20200914001", "https://www.airitibooks.com/Detail/Detail?PublicationID=P20200914001")</f>
        <v>https://www.airitibooks.com/Detail/Detail?PublicationID=P20200914001</v>
      </c>
    </row>
    <row r="806" spans="1:5" x14ac:dyDescent="0.3">
      <c r="A806" s="16">
        <v>805</v>
      </c>
      <c r="B806" s="38" t="s">
        <v>3330</v>
      </c>
      <c r="C806" s="39" t="s">
        <v>126</v>
      </c>
      <c r="D806" s="38" t="s">
        <v>4324</v>
      </c>
      <c r="E806" s="44" t="str">
        <f>HYPERLINK("https://www.airitibooks.com/Detail/Detail?PublicationID=P20200914031", "https://www.airitibooks.com/Detail/Detail?PublicationID=P20200914031")</f>
        <v>https://www.airitibooks.com/Detail/Detail?PublicationID=P20200914031</v>
      </c>
    </row>
    <row r="807" spans="1:5" x14ac:dyDescent="0.3">
      <c r="A807" s="16">
        <v>806</v>
      </c>
      <c r="B807" s="38" t="s">
        <v>3331</v>
      </c>
      <c r="C807" s="39" t="s">
        <v>126</v>
      </c>
      <c r="D807" s="38" t="s">
        <v>4325</v>
      </c>
      <c r="E807" s="44" t="str">
        <f>HYPERLINK("https://www.airitibooks.com/Detail/Detail?PublicationID=P20200914032", "https://www.airitibooks.com/Detail/Detail?PublicationID=P20200914032")</f>
        <v>https://www.airitibooks.com/Detail/Detail?PublicationID=P20200914032</v>
      </c>
    </row>
    <row r="808" spans="1:5" x14ac:dyDescent="0.3">
      <c r="A808" s="16">
        <v>807</v>
      </c>
      <c r="B808" s="38" t="s">
        <v>3332</v>
      </c>
      <c r="C808" s="39" t="s">
        <v>126</v>
      </c>
      <c r="D808" s="38" t="s">
        <v>4326</v>
      </c>
      <c r="E808" s="44" t="str">
        <f>HYPERLINK("https://www.airitibooks.com/Detail/Detail?PublicationID=P20200914040", "https://www.airitibooks.com/Detail/Detail?PublicationID=P20200914040")</f>
        <v>https://www.airitibooks.com/Detail/Detail?PublicationID=P20200914040</v>
      </c>
    </row>
    <row r="809" spans="1:5" x14ac:dyDescent="0.3">
      <c r="A809" s="16">
        <v>808</v>
      </c>
      <c r="B809" s="38" t="s">
        <v>3333</v>
      </c>
      <c r="C809" s="39" t="s">
        <v>126</v>
      </c>
      <c r="D809" s="38" t="s">
        <v>4327</v>
      </c>
      <c r="E809" s="44" t="str">
        <f>HYPERLINK("https://www.airitibooks.com/Detail/Detail?PublicationID=P20200914087", "https://www.airitibooks.com/Detail/Detail?PublicationID=P20200914087")</f>
        <v>https://www.airitibooks.com/Detail/Detail?PublicationID=P20200914087</v>
      </c>
    </row>
    <row r="810" spans="1:5" x14ac:dyDescent="0.3">
      <c r="A810" s="16">
        <v>809</v>
      </c>
      <c r="B810" s="38" t="s">
        <v>3334</v>
      </c>
      <c r="C810" s="39" t="s">
        <v>126</v>
      </c>
      <c r="D810" s="38" t="s">
        <v>4328</v>
      </c>
      <c r="E810" s="44" t="str">
        <f>HYPERLINK("https://www.airitibooks.com/Detail/Detail?PublicationID=P20200921001", "https://www.airitibooks.com/Detail/Detail?PublicationID=P20200921001")</f>
        <v>https://www.airitibooks.com/Detail/Detail?PublicationID=P20200921001</v>
      </c>
    </row>
    <row r="811" spans="1:5" x14ac:dyDescent="0.3">
      <c r="A811" s="16">
        <v>810</v>
      </c>
      <c r="B811" s="38" t="s">
        <v>3335</v>
      </c>
      <c r="C811" s="39" t="s">
        <v>126</v>
      </c>
      <c r="D811" s="38" t="s">
        <v>4329</v>
      </c>
      <c r="E811" s="44" t="str">
        <f>HYPERLINK("https://www.airitibooks.com/Detail/Detail?PublicationID=P20200921011", "https://www.airitibooks.com/Detail/Detail?PublicationID=P20200921011")</f>
        <v>https://www.airitibooks.com/Detail/Detail?PublicationID=P20200921011</v>
      </c>
    </row>
    <row r="812" spans="1:5" x14ac:dyDescent="0.3">
      <c r="A812" s="16">
        <v>811</v>
      </c>
      <c r="B812" s="38" t="s">
        <v>3336</v>
      </c>
      <c r="C812" s="39" t="s">
        <v>126</v>
      </c>
      <c r="D812" s="38" t="s">
        <v>4330</v>
      </c>
      <c r="E812" s="44" t="str">
        <f>HYPERLINK("https://www.airitibooks.com/Detail/Detail?PublicationID=P20200921034", "https://www.airitibooks.com/Detail/Detail?PublicationID=P20200921034")</f>
        <v>https://www.airitibooks.com/Detail/Detail?PublicationID=P20200921034</v>
      </c>
    </row>
    <row r="813" spans="1:5" x14ac:dyDescent="0.3">
      <c r="A813" s="16">
        <v>812</v>
      </c>
      <c r="B813" s="38" t="s">
        <v>3337</v>
      </c>
      <c r="C813" s="39" t="s">
        <v>126</v>
      </c>
      <c r="D813" s="38" t="s">
        <v>4331</v>
      </c>
      <c r="E813" s="44" t="str">
        <f>HYPERLINK("https://www.airitibooks.com/Detail/Detail?PublicationID=P20200921036", "https://www.airitibooks.com/Detail/Detail?PublicationID=P20200921036")</f>
        <v>https://www.airitibooks.com/Detail/Detail?PublicationID=P20200921036</v>
      </c>
    </row>
    <row r="814" spans="1:5" x14ac:dyDescent="0.3">
      <c r="A814" s="16">
        <v>813</v>
      </c>
      <c r="B814" s="38" t="s">
        <v>3338</v>
      </c>
      <c r="C814" s="39" t="s">
        <v>126</v>
      </c>
      <c r="D814" s="38" t="s">
        <v>4332</v>
      </c>
      <c r="E814" s="44" t="str">
        <f>HYPERLINK("https://www.airitibooks.com/Detail/Detail?PublicationID=P20200921038", "https://www.airitibooks.com/Detail/Detail?PublicationID=P20200921038")</f>
        <v>https://www.airitibooks.com/Detail/Detail?PublicationID=P20200921038</v>
      </c>
    </row>
    <row r="815" spans="1:5" x14ac:dyDescent="0.3">
      <c r="A815" s="16">
        <v>814</v>
      </c>
      <c r="B815" s="38" t="s">
        <v>3339</v>
      </c>
      <c r="C815" s="39" t="s">
        <v>126</v>
      </c>
      <c r="D815" s="38" t="s">
        <v>4333</v>
      </c>
      <c r="E815" s="44" t="str">
        <f>HYPERLINK("https://www.airitibooks.com/Detail/Detail?PublicationID=P20200921039", "https://www.airitibooks.com/Detail/Detail?PublicationID=P20200921039")</f>
        <v>https://www.airitibooks.com/Detail/Detail?PublicationID=P20200921039</v>
      </c>
    </row>
    <row r="816" spans="1:5" x14ac:dyDescent="0.3">
      <c r="A816" s="16">
        <v>815</v>
      </c>
      <c r="B816" s="38" t="s">
        <v>3340</v>
      </c>
      <c r="C816" s="39" t="s">
        <v>126</v>
      </c>
      <c r="D816" s="38" t="s">
        <v>4334</v>
      </c>
      <c r="E816" s="44" t="str">
        <f>HYPERLINK("https://www.airitibooks.com/Detail/Detail?PublicationID=P20200921041", "https://www.airitibooks.com/Detail/Detail?PublicationID=P20200921041")</f>
        <v>https://www.airitibooks.com/Detail/Detail?PublicationID=P20200921041</v>
      </c>
    </row>
    <row r="817" spans="1:5" x14ac:dyDescent="0.3">
      <c r="A817" s="16">
        <v>816</v>
      </c>
      <c r="B817" s="38" t="s">
        <v>3341</v>
      </c>
      <c r="C817" s="39" t="s">
        <v>126</v>
      </c>
      <c r="D817" s="38" t="s">
        <v>4335</v>
      </c>
      <c r="E817" s="44" t="str">
        <f>HYPERLINK("https://www.airitibooks.com/Detail/Detail?PublicationID=P20200925002", "https://www.airitibooks.com/Detail/Detail?PublicationID=P20200925002")</f>
        <v>https://www.airitibooks.com/Detail/Detail?PublicationID=P20200925002</v>
      </c>
    </row>
    <row r="818" spans="1:5" x14ac:dyDescent="0.3">
      <c r="A818" s="16">
        <v>817</v>
      </c>
      <c r="B818" s="38" t="s">
        <v>3342</v>
      </c>
      <c r="C818" s="39" t="s">
        <v>126</v>
      </c>
      <c r="D818" s="38" t="s">
        <v>4336</v>
      </c>
      <c r="E818" s="44" t="str">
        <f>HYPERLINK("https://www.airitibooks.com/Detail/Detail?PublicationID=P20200929013", "https://www.airitibooks.com/Detail/Detail?PublicationID=P20200929013")</f>
        <v>https://www.airitibooks.com/Detail/Detail?PublicationID=P20200929013</v>
      </c>
    </row>
    <row r="819" spans="1:5" x14ac:dyDescent="0.3">
      <c r="A819" s="16">
        <v>818</v>
      </c>
      <c r="B819" s="38" t="s">
        <v>3343</v>
      </c>
      <c r="C819" s="39" t="s">
        <v>125</v>
      </c>
      <c r="D819" s="38" t="s">
        <v>4337</v>
      </c>
      <c r="E819" s="44" t="str">
        <f>HYPERLINK("https://www.airitibooks.com/Detail/Detail?PublicationID=P20201005004", "https://www.airitibooks.com/Detail/Detail?PublicationID=P20201005004")</f>
        <v>https://www.airitibooks.com/Detail/Detail?PublicationID=P20201005004</v>
      </c>
    </row>
    <row r="820" spans="1:5" x14ac:dyDescent="0.3">
      <c r="A820" s="16">
        <v>819</v>
      </c>
      <c r="B820" s="38" t="s">
        <v>3344</v>
      </c>
      <c r="C820" s="39" t="s">
        <v>126</v>
      </c>
      <c r="D820" s="38" t="s">
        <v>4338</v>
      </c>
      <c r="E820" s="44" t="str">
        <f>HYPERLINK("https://www.airitibooks.com/Detail/Detail?PublicationID=P20201005011", "https://www.airitibooks.com/Detail/Detail?PublicationID=P20201005011")</f>
        <v>https://www.airitibooks.com/Detail/Detail?PublicationID=P20201005011</v>
      </c>
    </row>
    <row r="821" spans="1:5" x14ac:dyDescent="0.3">
      <c r="A821" s="16">
        <v>820</v>
      </c>
      <c r="B821" s="38" t="s">
        <v>3345</v>
      </c>
      <c r="C821" s="39" t="s">
        <v>126</v>
      </c>
      <c r="D821" s="38" t="s">
        <v>4339</v>
      </c>
      <c r="E821" s="44" t="str">
        <f>HYPERLINK("https://www.airitibooks.com/Detail/Detail?PublicationID=P20201005049", "https://www.airitibooks.com/Detail/Detail?PublicationID=P20201005049")</f>
        <v>https://www.airitibooks.com/Detail/Detail?PublicationID=P20201005049</v>
      </c>
    </row>
    <row r="822" spans="1:5" x14ac:dyDescent="0.3">
      <c r="A822" s="16">
        <v>821</v>
      </c>
      <c r="B822" s="38" t="s">
        <v>3346</v>
      </c>
      <c r="C822" s="39" t="s">
        <v>126</v>
      </c>
      <c r="D822" s="38" t="s">
        <v>4340</v>
      </c>
      <c r="E822" s="44" t="str">
        <f>HYPERLINK("https://www.airitibooks.com/Detail/Detail?PublicationID=P20201005060", "https://www.airitibooks.com/Detail/Detail?PublicationID=P20201005060")</f>
        <v>https://www.airitibooks.com/Detail/Detail?PublicationID=P20201005060</v>
      </c>
    </row>
    <row r="823" spans="1:5" x14ac:dyDescent="0.3">
      <c r="A823" s="16">
        <v>822</v>
      </c>
      <c r="B823" s="38" t="s">
        <v>3347</v>
      </c>
      <c r="C823" s="39" t="s">
        <v>126</v>
      </c>
      <c r="D823" s="38" t="s">
        <v>4341</v>
      </c>
      <c r="E823" s="44" t="str">
        <f>HYPERLINK("https://www.airitibooks.com/Detail/Detail?PublicationID=P20201005063", "https://www.airitibooks.com/Detail/Detail?PublicationID=P20201005063")</f>
        <v>https://www.airitibooks.com/Detail/Detail?PublicationID=P20201005063</v>
      </c>
    </row>
    <row r="824" spans="1:5" x14ac:dyDescent="0.3">
      <c r="A824" s="16">
        <v>823</v>
      </c>
      <c r="B824" s="38" t="s">
        <v>3348</v>
      </c>
      <c r="C824" s="39" t="s">
        <v>126</v>
      </c>
      <c r="D824" s="38" t="s">
        <v>4342</v>
      </c>
      <c r="E824" s="44" t="str">
        <f>HYPERLINK("https://www.airitibooks.com/Detail/Detail?PublicationID=P20201005065", "https://www.airitibooks.com/Detail/Detail?PublicationID=P20201005065")</f>
        <v>https://www.airitibooks.com/Detail/Detail?PublicationID=P20201005065</v>
      </c>
    </row>
    <row r="825" spans="1:5" x14ac:dyDescent="0.3">
      <c r="A825" s="16">
        <v>824</v>
      </c>
      <c r="B825" s="38" t="s">
        <v>3349</v>
      </c>
      <c r="C825" s="39" t="s">
        <v>126</v>
      </c>
      <c r="D825" s="38" t="s">
        <v>4343</v>
      </c>
      <c r="E825" s="44" t="str">
        <f>HYPERLINK("https://www.airitibooks.com/Detail/Detail?PublicationID=P20201005068", "https://www.airitibooks.com/Detail/Detail?PublicationID=P20201005068")</f>
        <v>https://www.airitibooks.com/Detail/Detail?PublicationID=P20201005068</v>
      </c>
    </row>
    <row r="826" spans="1:5" x14ac:dyDescent="0.3">
      <c r="A826" s="16">
        <v>825</v>
      </c>
      <c r="B826" s="38" t="s">
        <v>3350</v>
      </c>
      <c r="C826" s="39" t="s">
        <v>126</v>
      </c>
      <c r="D826" s="38" t="s">
        <v>4344</v>
      </c>
      <c r="E826" s="44" t="str">
        <f>HYPERLINK("https://www.airitibooks.com/Detail/Detail?PublicationID=P20201012029", "https://www.airitibooks.com/Detail/Detail?PublicationID=P20201012029")</f>
        <v>https://www.airitibooks.com/Detail/Detail?PublicationID=P20201012029</v>
      </c>
    </row>
    <row r="827" spans="1:5" x14ac:dyDescent="0.3">
      <c r="A827" s="16">
        <v>826</v>
      </c>
      <c r="B827" s="38" t="s">
        <v>3351</v>
      </c>
      <c r="C827" s="39" t="s">
        <v>126</v>
      </c>
      <c r="D827" s="38" t="s">
        <v>4345</v>
      </c>
      <c r="E827" s="44" t="str">
        <f>HYPERLINK("https://www.airitibooks.com/Detail/Detail?PublicationID=P20201012070", "https://www.airitibooks.com/Detail/Detail?PublicationID=P20201012070")</f>
        <v>https://www.airitibooks.com/Detail/Detail?PublicationID=P20201012070</v>
      </c>
    </row>
    <row r="828" spans="1:5" x14ac:dyDescent="0.3">
      <c r="A828" s="16">
        <v>827</v>
      </c>
      <c r="B828" s="38" t="s">
        <v>3352</v>
      </c>
      <c r="C828" s="39" t="s">
        <v>126</v>
      </c>
      <c r="D828" s="38" t="s">
        <v>4346</v>
      </c>
      <c r="E828" s="44" t="str">
        <f>HYPERLINK("https://www.airitibooks.com/Detail/Detail?PublicationID=P20201012080", "https://www.airitibooks.com/Detail/Detail?PublicationID=P20201012080")</f>
        <v>https://www.airitibooks.com/Detail/Detail?PublicationID=P20201012080</v>
      </c>
    </row>
    <row r="829" spans="1:5" x14ac:dyDescent="0.3">
      <c r="A829" s="16">
        <v>828</v>
      </c>
      <c r="B829" s="38" t="s">
        <v>3353</v>
      </c>
      <c r="C829" s="39" t="s">
        <v>126</v>
      </c>
      <c r="D829" s="38" t="s">
        <v>4347</v>
      </c>
      <c r="E829" s="44" t="str">
        <f>HYPERLINK("https://www.airitibooks.com/Detail/Detail?PublicationID=P20201012081", "https://www.airitibooks.com/Detail/Detail?PublicationID=P20201012081")</f>
        <v>https://www.airitibooks.com/Detail/Detail?PublicationID=P20201012081</v>
      </c>
    </row>
    <row r="830" spans="1:5" x14ac:dyDescent="0.3">
      <c r="A830" s="16">
        <v>829</v>
      </c>
      <c r="B830" s="38" t="s">
        <v>3354</v>
      </c>
      <c r="C830" s="39" t="s">
        <v>126</v>
      </c>
      <c r="D830" s="38" t="s">
        <v>4348</v>
      </c>
      <c r="E830" s="44" t="str">
        <f>HYPERLINK("https://www.airitibooks.com/Detail/Detail?PublicationID=P20201012082", "https://www.airitibooks.com/Detail/Detail?PublicationID=P20201012082")</f>
        <v>https://www.airitibooks.com/Detail/Detail?PublicationID=P20201012082</v>
      </c>
    </row>
    <row r="831" spans="1:5" x14ac:dyDescent="0.3">
      <c r="A831" s="16">
        <v>830</v>
      </c>
      <c r="B831" s="38" t="s">
        <v>3355</v>
      </c>
      <c r="C831" s="39" t="s">
        <v>126</v>
      </c>
      <c r="D831" s="38" t="s">
        <v>4349</v>
      </c>
      <c r="E831" s="44" t="str">
        <f>HYPERLINK("https://www.airitibooks.com/Detail/Detail?PublicationID=P20201015024", "https://www.airitibooks.com/Detail/Detail?PublicationID=P20201015024")</f>
        <v>https://www.airitibooks.com/Detail/Detail?PublicationID=P20201015024</v>
      </c>
    </row>
    <row r="832" spans="1:5" x14ac:dyDescent="0.3">
      <c r="A832" s="16">
        <v>831</v>
      </c>
      <c r="B832" s="38" t="s">
        <v>3356</v>
      </c>
      <c r="C832" s="39" t="s">
        <v>126</v>
      </c>
      <c r="D832" s="38" t="s">
        <v>4350</v>
      </c>
      <c r="E832" s="44" t="str">
        <f>HYPERLINK("https://www.airitibooks.com/Detail/Detail?PublicationID=P20201015032", "https://www.airitibooks.com/Detail/Detail?PublicationID=P20201015032")</f>
        <v>https://www.airitibooks.com/Detail/Detail?PublicationID=P20201015032</v>
      </c>
    </row>
    <row r="833" spans="1:5" x14ac:dyDescent="0.3">
      <c r="A833" s="16">
        <v>832</v>
      </c>
      <c r="B833" s="38" t="s">
        <v>3357</v>
      </c>
      <c r="C833" s="39" t="s">
        <v>126</v>
      </c>
      <c r="D833" s="38" t="s">
        <v>4351</v>
      </c>
      <c r="E833" s="44" t="str">
        <f>HYPERLINK("https://www.airitibooks.com/Detail/Detail?PublicationID=P20201015044", "https://www.airitibooks.com/Detail/Detail?PublicationID=P20201015044")</f>
        <v>https://www.airitibooks.com/Detail/Detail?PublicationID=P20201015044</v>
      </c>
    </row>
    <row r="834" spans="1:5" x14ac:dyDescent="0.3">
      <c r="A834" s="16">
        <v>833</v>
      </c>
      <c r="B834" s="38" t="s">
        <v>3358</v>
      </c>
      <c r="C834" s="39" t="s">
        <v>126</v>
      </c>
      <c r="D834" s="38" t="s">
        <v>4352</v>
      </c>
      <c r="E834" s="44" t="str">
        <f>HYPERLINK("https://www.airitibooks.com/Detail/Detail?PublicationID=P20201015046", "https://www.airitibooks.com/Detail/Detail?PublicationID=P20201015046")</f>
        <v>https://www.airitibooks.com/Detail/Detail?PublicationID=P20201015046</v>
      </c>
    </row>
    <row r="835" spans="1:5" x14ac:dyDescent="0.3">
      <c r="A835" s="16">
        <v>834</v>
      </c>
      <c r="B835" s="38" t="s">
        <v>3359</v>
      </c>
      <c r="C835" s="39" t="s">
        <v>126</v>
      </c>
      <c r="D835" s="38" t="s">
        <v>4353</v>
      </c>
      <c r="E835" s="44" t="str">
        <f>HYPERLINK("https://www.airitibooks.com/Detail/Detail?PublicationID=P20201015069", "https://www.airitibooks.com/Detail/Detail?PublicationID=P20201015069")</f>
        <v>https://www.airitibooks.com/Detail/Detail?PublicationID=P20201015069</v>
      </c>
    </row>
    <row r="836" spans="1:5" x14ac:dyDescent="0.3">
      <c r="A836" s="16">
        <v>835</v>
      </c>
      <c r="B836" s="38" t="s">
        <v>3360</v>
      </c>
      <c r="C836" s="39" t="s">
        <v>126</v>
      </c>
      <c r="D836" s="38" t="s">
        <v>4354</v>
      </c>
      <c r="E836" s="44" t="str">
        <f>HYPERLINK("https://www.airitibooks.com/Detail/Detail?PublicationID=P20201015080", "https://www.airitibooks.com/Detail/Detail?PublicationID=P20201015080")</f>
        <v>https://www.airitibooks.com/Detail/Detail?PublicationID=P20201015080</v>
      </c>
    </row>
    <row r="837" spans="1:5" x14ac:dyDescent="0.3">
      <c r="A837" s="16">
        <v>836</v>
      </c>
      <c r="B837" s="38" t="s">
        <v>3361</v>
      </c>
      <c r="C837" s="39" t="s">
        <v>126</v>
      </c>
      <c r="D837" s="38" t="s">
        <v>4355</v>
      </c>
      <c r="E837" s="44" t="str">
        <f>HYPERLINK("https://www.airitibooks.com/Detail/Detail?PublicationID=P20201015088", "https://www.airitibooks.com/Detail/Detail?PublicationID=P20201015088")</f>
        <v>https://www.airitibooks.com/Detail/Detail?PublicationID=P20201015088</v>
      </c>
    </row>
    <row r="838" spans="1:5" x14ac:dyDescent="0.3">
      <c r="A838" s="16">
        <v>837</v>
      </c>
      <c r="B838" s="38" t="s">
        <v>3362</v>
      </c>
      <c r="C838" s="39" t="s">
        <v>125</v>
      </c>
      <c r="D838" s="38" t="s">
        <v>4356</v>
      </c>
      <c r="E838" s="44" t="str">
        <f>HYPERLINK("https://www.airitibooks.com/Detail/Detail?PublicationID=P20201015092", "https://www.airitibooks.com/Detail/Detail?PublicationID=P20201015092")</f>
        <v>https://www.airitibooks.com/Detail/Detail?PublicationID=P20201015092</v>
      </c>
    </row>
    <row r="839" spans="1:5" x14ac:dyDescent="0.3">
      <c r="A839" s="16">
        <v>838</v>
      </c>
      <c r="B839" s="38" t="s">
        <v>3363</v>
      </c>
      <c r="C839" s="39" t="s">
        <v>125</v>
      </c>
      <c r="D839" s="38" t="s">
        <v>4357</v>
      </c>
      <c r="E839" s="44" t="str">
        <f>HYPERLINK("https://www.airitibooks.com/Detail/Detail?PublicationID=P20201021027", "https://www.airitibooks.com/Detail/Detail?PublicationID=P20201021027")</f>
        <v>https://www.airitibooks.com/Detail/Detail?PublicationID=P20201021027</v>
      </c>
    </row>
    <row r="840" spans="1:5" x14ac:dyDescent="0.3">
      <c r="A840" s="16">
        <v>839</v>
      </c>
      <c r="B840" s="38" t="s">
        <v>3364</v>
      </c>
      <c r="C840" s="39" t="s">
        <v>125</v>
      </c>
      <c r="D840" s="38" t="s">
        <v>4358</v>
      </c>
      <c r="E840" s="44" t="str">
        <f>HYPERLINK("https://www.airitibooks.com/Detail/Detail?PublicationID=P20201021034", "https://www.airitibooks.com/Detail/Detail?PublicationID=P20201021034")</f>
        <v>https://www.airitibooks.com/Detail/Detail?PublicationID=P20201021034</v>
      </c>
    </row>
    <row r="841" spans="1:5" x14ac:dyDescent="0.3">
      <c r="A841" s="16">
        <v>840</v>
      </c>
      <c r="B841" s="38" t="s">
        <v>3365</v>
      </c>
      <c r="C841" s="39" t="s">
        <v>126</v>
      </c>
      <c r="D841" s="38" t="s">
        <v>4359</v>
      </c>
      <c r="E841" s="44" t="str">
        <f>HYPERLINK("https://www.airitibooks.com/Detail/Detail?PublicationID=P20201022002", "https://www.airitibooks.com/Detail/Detail?PublicationID=P20201022002")</f>
        <v>https://www.airitibooks.com/Detail/Detail?PublicationID=P20201022002</v>
      </c>
    </row>
    <row r="842" spans="1:5" x14ac:dyDescent="0.3">
      <c r="A842" s="16">
        <v>841</v>
      </c>
      <c r="B842" s="38" t="s">
        <v>3366</v>
      </c>
      <c r="C842" s="39" t="s">
        <v>126</v>
      </c>
      <c r="D842" s="38" t="s">
        <v>4360</v>
      </c>
      <c r="E842" s="44" t="str">
        <f>HYPERLINK("https://www.airitibooks.com/Detail/Detail?PublicationID=P20201026012", "https://www.airitibooks.com/Detail/Detail?PublicationID=P20201026012")</f>
        <v>https://www.airitibooks.com/Detail/Detail?PublicationID=P20201026012</v>
      </c>
    </row>
    <row r="843" spans="1:5" x14ac:dyDescent="0.3">
      <c r="A843" s="16">
        <v>842</v>
      </c>
      <c r="B843" s="38" t="s">
        <v>3367</v>
      </c>
      <c r="C843" s="39" t="s">
        <v>126</v>
      </c>
      <c r="D843" s="38" t="s">
        <v>4361</v>
      </c>
      <c r="E843" s="44" t="str">
        <f>HYPERLINK("https://www.airitibooks.com/Detail/Detail?PublicationID=P20201030004", "https://www.airitibooks.com/Detail/Detail?PublicationID=P20201030004")</f>
        <v>https://www.airitibooks.com/Detail/Detail?PublicationID=P20201030004</v>
      </c>
    </row>
    <row r="844" spans="1:5" x14ac:dyDescent="0.3">
      <c r="A844" s="16">
        <v>843</v>
      </c>
      <c r="B844" s="38" t="s">
        <v>3368</v>
      </c>
      <c r="C844" s="39" t="s">
        <v>126</v>
      </c>
      <c r="D844" s="38" t="s">
        <v>4362</v>
      </c>
      <c r="E844" s="44" t="str">
        <f>HYPERLINK("https://www.airitibooks.com/Detail/Detail?PublicationID=P20201030005", "https://www.airitibooks.com/Detail/Detail?PublicationID=P20201030005")</f>
        <v>https://www.airitibooks.com/Detail/Detail?PublicationID=P20201030005</v>
      </c>
    </row>
    <row r="845" spans="1:5" x14ac:dyDescent="0.3">
      <c r="A845" s="16">
        <v>844</v>
      </c>
      <c r="B845" s="38" t="s">
        <v>3369</v>
      </c>
      <c r="C845" s="39" t="s">
        <v>126</v>
      </c>
      <c r="D845" s="38" t="s">
        <v>4363</v>
      </c>
      <c r="E845" s="44" t="str">
        <f>HYPERLINK("https://www.airitibooks.com/Detail/Detail?PublicationID=P20201030006", "https://www.airitibooks.com/Detail/Detail?PublicationID=P20201030006")</f>
        <v>https://www.airitibooks.com/Detail/Detail?PublicationID=P20201030006</v>
      </c>
    </row>
    <row r="846" spans="1:5" x14ac:dyDescent="0.3">
      <c r="A846" s="16">
        <v>845</v>
      </c>
      <c r="B846" s="38" t="s">
        <v>3370</v>
      </c>
      <c r="C846" s="39" t="s">
        <v>126</v>
      </c>
      <c r="D846" s="38" t="s">
        <v>4364</v>
      </c>
      <c r="E846" s="44" t="str">
        <f>HYPERLINK("https://www.airitibooks.com/Detail/Detail?PublicationID=P20201030021", "https://www.airitibooks.com/Detail/Detail?PublicationID=P20201030021")</f>
        <v>https://www.airitibooks.com/Detail/Detail?PublicationID=P20201030021</v>
      </c>
    </row>
    <row r="847" spans="1:5" x14ac:dyDescent="0.3">
      <c r="A847" s="16">
        <v>846</v>
      </c>
      <c r="B847" s="38" t="s">
        <v>3371</v>
      </c>
      <c r="C847" s="39" t="s">
        <v>126</v>
      </c>
      <c r="D847" s="38" t="s">
        <v>4365</v>
      </c>
      <c r="E847" s="44" t="str">
        <f>HYPERLINK("https://www.airitibooks.com/Detail/Detail?PublicationID=P20201105013", "https://www.airitibooks.com/Detail/Detail?PublicationID=P20201105013")</f>
        <v>https://www.airitibooks.com/Detail/Detail?PublicationID=P20201105013</v>
      </c>
    </row>
    <row r="848" spans="1:5" x14ac:dyDescent="0.3">
      <c r="A848" s="16">
        <v>847</v>
      </c>
      <c r="B848" s="38" t="s">
        <v>3372</v>
      </c>
      <c r="C848" s="39" t="s">
        <v>126</v>
      </c>
      <c r="D848" s="38" t="s">
        <v>4366</v>
      </c>
      <c r="E848" s="44" t="str">
        <f>HYPERLINK("https://www.airitibooks.com/Detail/Detail?PublicationID=P20201105019", "https://www.airitibooks.com/Detail/Detail?PublicationID=P20201105019")</f>
        <v>https://www.airitibooks.com/Detail/Detail?PublicationID=P20201105019</v>
      </c>
    </row>
    <row r="849" spans="1:5" x14ac:dyDescent="0.3">
      <c r="A849" s="16">
        <v>848</v>
      </c>
      <c r="B849" s="38" t="s">
        <v>3373</v>
      </c>
      <c r="C849" s="39" t="s">
        <v>126</v>
      </c>
      <c r="D849" s="38" t="s">
        <v>4367</v>
      </c>
      <c r="E849" s="44" t="str">
        <f>HYPERLINK("https://www.airitibooks.com/Detail/Detail?PublicationID=P20201105024", "https://www.airitibooks.com/Detail/Detail?PublicationID=P20201105024")</f>
        <v>https://www.airitibooks.com/Detail/Detail?PublicationID=P20201105024</v>
      </c>
    </row>
    <row r="850" spans="1:5" x14ac:dyDescent="0.3">
      <c r="A850" s="16">
        <v>849</v>
      </c>
      <c r="B850" s="38" t="s">
        <v>3374</v>
      </c>
      <c r="C850" s="39" t="s">
        <v>126</v>
      </c>
      <c r="D850" s="38" t="s">
        <v>4368</v>
      </c>
      <c r="E850" s="44" t="str">
        <f>HYPERLINK("https://www.airitibooks.com/Detail/Detail?PublicationID=P20201105025", "https://www.airitibooks.com/Detail/Detail?PublicationID=P20201105025")</f>
        <v>https://www.airitibooks.com/Detail/Detail?PublicationID=P20201105025</v>
      </c>
    </row>
    <row r="851" spans="1:5" x14ac:dyDescent="0.3">
      <c r="A851" s="16">
        <v>850</v>
      </c>
      <c r="B851" s="38" t="s">
        <v>3375</v>
      </c>
      <c r="C851" s="39" t="s">
        <v>126</v>
      </c>
      <c r="D851" s="38" t="s">
        <v>4369</v>
      </c>
      <c r="E851" s="44" t="str">
        <f>HYPERLINK("https://www.airitibooks.com/Detail/Detail?PublicationID=P20201105036", "https://www.airitibooks.com/Detail/Detail?PublicationID=P20201105036")</f>
        <v>https://www.airitibooks.com/Detail/Detail?PublicationID=P20201105036</v>
      </c>
    </row>
    <row r="852" spans="1:5" x14ac:dyDescent="0.3">
      <c r="A852" s="16">
        <v>851</v>
      </c>
      <c r="B852" s="38" t="s">
        <v>3376</v>
      </c>
      <c r="C852" s="39" t="s">
        <v>126</v>
      </c>
      <c r="D852" s="38" t="s">
        <v>4370</v>
      </c>
      <c r="E852" s="44" t="str">
        <f>HYPERLINK("https://www.airitibooks.com/Detail/Detail?PublicationID=P20201105046", "https://www.airitibooks.com/Detail/Detail?PublicationID=P20201105046")</f>
        <v>https://www.airitibooks.com/Detail/Detail?PublicationID=P20201105046</v>
      </c>
    </row>
    <row r="853" spans="1:5" x14ac:dyDescent="0.3">
      <c r="A853" s="16">
        <v>852</v>
      </c>
      <c r="B853" s="38" t="s">
        <v>3377</v>
      </c>
      <c r="C853" s="39" t="s">
        <v>126</v>
      </c>
      <c r="D853" s="38" t="s">
        <v>4371</v>
      </c>
      <c r="E853" s="44" t="str">
        <f>HYPERLINK("https://www.airitibooks.com/Detail/Detail?PublicationID=P20201105076", "https://www.airitibooks.com/Detail/Detail?PublicationID=P20201105076")</f>
        <v>https://www.airitibooks.com/Detail/Detail?PublicationID=P20201105076</v>
      </c>
    </row>
    <row r="854" spans="1:5" x14ac:dyDescent="0.3">
      <c r="A854" s="16">
        <v>853</v>
      </c>
      <c r="B854" s="38" t="s">
        <v>3378</v>
      </c>
      <c r="C854" s="39" t="s">
        <v>126</v>
      </c>
      <c r="D854" s="38" t="s">
        <v>4372</v>
      </c>
      <c r="E854" s="44" t="str">
        <f>HYPERLINK("https://www.airitibooks.com/Detail/Detail?PublicationID=P20201105125", "https://www.airitibooks.com/Detail/Detail?PublicationID=P20201105125")</f>
        <v>https://www.airitibooks.com/Detail/Detail?PublicationID=P20201105125</v>
      </c>
    </row>
    <row r="855" spans="1:5" x14ac:dyDescent="0.3">
      <c r="A855" s="16">
        <v>854</v>
      </c>
      <c r="B855" s="38" t="s">
        <v>3379</v>
      </c>
      <c r="C855" s="39" t="s">
        <v>126</v>
      </c>
      <c r="D855" s="38" t="s">
        <v>4373</v>
      </c>
      <c r="E855" s="44" t="str">
        <f>HYPERLINK("https://www.airitibooks.com/Detail/Detail?PublicationID=P20201105127", "https://www.airitibooks.com/Detail/Detail?PublicationID=P20201105127")</f>
        <v>https://www.airitibooks.com/Detail/Detail?PublicationID=P20201105127</v>
      </c>
    </row>
    <row r="856" spans="1:5" x14ac:dyDescent="0.3">
      <c r="A856" s="16">
        <v>855</v>
      </c>
      <c r="B856" s="38" t="s">
        <v>3380</v>
      </c>
      <c r="C856" s="39" t="s">
        <v>126</v>
      </c>
      <c r="D856" s="38" t="s">
        <v>4374</v>
      </c>
      <c r="E856" s="44" t="str">
        <f>HYPERLINK("https://www.airitibooks.com/Detail/Detail?PublicationID=P20201105136", "https://www.airitibooks.com/Detail/Detail?PublicationID=P20201105136")</f>
        <v>https://www.airitibooks.com/Detail/Detail?PublicationID=P20201105136</v>
      </c>
    </row>
    <row r="857" spans="1:5" x14ac:dyDescent="0.3">
      <c r="A857" s="16">
        <v>856</v>
      </c>
      <c r="B857" s="38" t="s">
        <v>3381</v>
      </c>
      <c r="C857" s="39" t="s">
        <v>126</v>
      </c>
      <c r="D857" s="38" t="s">
        <v>4375</v>
      </c>
      <c r="E857" s="44" t="str">
        <f>HYPERLINK("https://www.airitibooks.com/Detail/Detail?PublicationID=P20201116002", "https://www.airitibooks.com/Detail/Detail?PublicationID=P20201116002")</f>
        <v>https://www.airitibooks.com/Detail/Detail?PublicationID=P20201116002</v>
      </c>
    </row>
    <row r="858" spans="1:5" x14ac:dyDescent="0.3">
      <c r="A858" s="16">
        <v>857</v>
      </c>
      <c r="B858" s="38" t="s">
        <v>3382</v>
      </c>
      <c r="C858" s="39" t="s">
        <v>126</v>
      </c>
      <c r="D858" s="38" t="s">
        <v>4376</v>
      </c>
      <c r="E858" s="44" t="str">
        <f>HYPERLINK("https://www.airitibooks.com/Detail/Detail?PublicationID=P20201116009", "https://www.airitibooks.com/Detail/Detail?PublicationID=P20201116009")</f>
        <v>https://www.airitibooks.com/Detail/Detail?PublicationID=P20201116009</v>
      </c>
    </row>
    <row r="859" spans="1:5" x14ac:dyDescent="0.3">
      <c r="A859" s="16">
        <v>858</v>
      </c>
      <c r="B859" s="38" t="s">
        <v>3383</v>
      </c>
      <c r="C859" s="39" t="s">
        <v>126</v>
      </c>
      <c r="D859" s="38" t="s">
        <v>4377</v>
      </c>
      <c r="E859" s="44" t="str">
        <f>HYPERLINK("https://www.airitibooks.com/Detail/Detail?PublicationID=P20201116014", "https://www.airitibooks.com/Detail/Detail?PublicationID=P20201116014")</f>
        <v>https://www.airitibooks.com/Detail/Detail?PublicationID=P20201116014</v>
      </c>
    </row>
    <row r="860" spans="1:5" x14ac:dyDescent="0.3">
      <c r="A860" s="16">
        <v>859</v>
      </c>
      <c r="B860" s="38" t="s">
        <v>3384</v>
      </c>
      <c r="C860" s="39" t="s">
        <v>126</v>
      </c>
      <c r="D860" s="38" t="s">
        <v>4378</v>
      </c>
      <c r="E860" s="44" t="str">
        <f>HYPERLINK("https://www.airitibooks.com/Detail/Detail?PublicationID=P20201116015", "https://www.airitibooks.com/Detail/Detail?PublicationID=P20201116015")</f>
        <v>https://www.airitibooks.com/Detail/Detail?PublicationID=P20201116015</v>
      </c>
    </row>
    <row r="861" spans="1:5" x14ac:dyDescent="0.3">
      <c r="A861" s="16">
        <v>860</v>
      </c>
      <c r="B861" s="38" t="s">
        <v>3385</v>
      </c>
      <c r="C861" s="39" t="s">
        <v>126</v>
      </c>
      <c r="D861" s="38" t="s">
        <v>4379</v>
      </c>
      <c r="E861" s="44" t="str">
        <f>HYPERLINK("https://www.airitibooks.com/Detail/Detail?PublicationID=P20201116016", "https://www.airitibooks.com/Detail/Detail?PublicationID=P20201116016")</f>
        <v>https://www.airitibooks.com/Detail/Detail?PublicationID=P20201116016</v>
      </c>
    </row>
    <row r="862" spans="1:5" x14ac:dyDescent="0.3">
      <c r="A862" s="16">
        <v>861</v>
      </c>
      <c r="B862" s="38" t="s">
        <v>3386</v>
      </c>
      <c r="C862" s="39" t="s">
        <v>126</v>
      </c>
      <c r="D862" s="38" t="s">
        <v>4380</v>
      </c>
      <c r="E862" s="44" t="str">
        <f>HYPERLINK("https://www.airitibooks.com/Detail/Detail?PublicationID=P20201116019", "https://www.airitibooks.com/Detail/Detail?PublicationID=P20201116019")</f>
        <v>https://www.airitibooks.com/Detail/Detail?PublicationID=P20201116019</v>
      </c>
    </row>
    <row r="863" spans="1:5" x14ac:dyDescent="0.3">
      <c r="A863" s="16">
        <v>862</v>
      </c>
      <c r="B863" s="38" t="s">
        <v>3387</v>
      </c>
      <c r="C863" s="39" t="s">
        <v>126</v>
      </c>
      <c r="D863" s="38" t="s">
        <v>4381</v>
      </c>
      <c r="E863" s="44" t="str">
        <f>HYPERLINK("https://www.airitibooks.com/Detail/Detail?PublicationID=P20201116033", "https://www.airitibooks.com/Detail/Detail?PublicationID=P20201116033")</f>
        <v>https://www.airitibooks.com/Detail/Detail?PublicationID=P20201116033</v>
      </c>
    </row>
    <row r="864" spans="1:5" x14ac:dyDescent="0.3">
      <c r="A864" s="16">
        <v>863</v>
      </c>
      <c r="B864" s="38" t="s">
        <v>3388</v>
      </c>
      <c r="C864" s="39" t="s">
        <v>126</v>
      </c>
      <c r="D864" s="38" t="s">
        <v>4382</v>
      </c>
      <c r="E864" s="44" t="str">
        <f>HYPERLINK("https://www.airitibooks.com/Detail/Detail?PublicationID=P20201116217", "https://www.airitibooks.com/Detail/Detail?PublicationID=P20201116217")</f>
        <v>https://www.airitibooks.com/Detail/Detail?PublicationID=P20201116217</v>
      </c>
    </row>
    <row r="865" spans="1:5" x14ac:dyDescent="0.3">
      <c r="A865" s="16">
        <v>864</v>
      </c>
      <c r="B865" s="38" t="s">
        <v>3389</v>
      </c>
      <c r="C865" s="39" t="s">
        <v>126</v>
      </c>
      <c r="D865" s="38" t="s">
        <v>4383</v>
      </c>
      <c r="E865" s="44" t="str">
        <f>HYPERLINK("https://www.airitibooks.com/Detail/Detail?PublicationID=P20201116219", "https://www.airitibooks.com/Detail/Detail?PublicationID=P20201116219")</f>
        <v>https://www.airitibooks.com/Detail/Detail?PublicationID=P20201116219</v>
      </c>
    </row>
    <row r="866" spans="1:5" x14ac:dyDescent="0.3">
      <c r="A866" s="16">
        <v>865</v>
      </c>
      <c r="B866" s="38" t="s">
        <v>3390</v>
      </c>
      <c r="C866" s="39" t="s">
        <v>126</v>
      </c>
      <c r="D866" s="38" t="s">
        <v>4384</v>
      </c>
      <c r="E866" s="44" t="str">
        <f>HYPERLINK("https://www.airitibooks.com/Detail/Detail?PublicationID=P20201120002", "https://www.airitibooks.com/Detail/Detail?PublicationID=P20201120002")</f>
        <v>https://www.airitibooks.com/Detail/Detail?PublicationID=P20201120002</v>
      </c>
    </row>
    <row r="867" spans="1:5" x14ac:dyDescent="0.3">
      <c r="A867" s="16">
        <v>866</v>
      </c>
      <c r="B867" s="38" t="s">
        <v>3391</v>
      </c>
      <c r="C867" s="39" t="s">
        <v>126</v>
      </c>
      <c r="D867" s="38" t="s">
        <v>4385</v>
      </c>
      <c r="E867" s="44" t="str">
        <f>HYPERLINK("https://www.airitibooks.com/Detail/Detail?PublicationID=P20201120003", "https://www.airitibooks.com/Detail/Detail?PublicationID=P20201120003")</f>
        <v>https://www.airitibooks.com/Detail/Detail?PublicationID=P20201120003</v>
      </c>
    </row>
    <row r="868" spans="1:5" x14ac:dyDescent="0.3">
      <c r="A868" s="16">
        <v>867</v>
      </c>
      <c r="B868" s="38" t="s">
        <v>3392</v>
      </c>
      <c r="C868" s="39" t="s">
        <v>126</v>
      </c>
      <c r="D868" s="38" t="s">
        <v>4386</v>
      </c>
      <c r="E868" s="44" t="str">
        <f>HYPERLINK("https://www.airitibooks.com/Detail/Detail?PublicationID=P20201120004", "https://www.airitibooks.com/Detail/Detail?PublicationID=P20201120004")</f>
        <v>https://www.airitibooks.com/Detail/Detail?PublicationID=P20201120004</v>
      </c>
    </row>
    <row r="869" spans="1:5" x14ac:dyDescent="0.3">
      <c r="A869" s="16">
        <v>868</v>
      </c>
      <c r="B869" s="38" t="s">
        <v>3393</v>
      </c>
      <c r="C869" s="39" t="s">
        <v>126</v>
      </c>
      <c r="D869" s="38" t="s">
        <v>4387</v>
      </c>
      <c r="E869" s="44" t="str">
        <f>HYPERLINK("https://www.airitibooks.com/Detail/Detail?PublicationID=P20201120006", "https://www.airitibooks.com/Detail/Detail?PublicationID=P20201120006")</f>
        <v>https://www.airitibooks.com/Detail/Detail?PublicationID=P20201120006</v>
      </c>
    </row>
    <row r="870" spans="1:5" x14ac:dyDescent="0.3">
      <c r="A870" s="16">
        <v>869</v>
      </c>
      <c r="B870" s="38" t="s">
        <v>3394</v>
      </c>
      <c r="C870" s="39" t="s">
        <v>126</v>
      </c>
      <c r="D870" s="38" t="s">
        <v>4388</v>
      </c>
      <c r="E870" s="44" t="str">
        <f>HYPERLINK("https://www.airitibooks.com/Detail/Detail?PublicationID=P20201120011", "https://www.airitibooks.com/Detail/Detail?PublicationID=P20201120011")</f>
        <v>https://www.airitibooks.com/Detail/Detail?PublicationID=P20201120011</v>
      </c>
    </row>
    <row r="871" spans="1:5" x14ac:dyDescent="0.3">
      <c r="A871" s="16">
        <v>870</v>
      </c>
      <c r="B871" s="38" t="s">
        <v>3395</v>
      </c>
      <c r="C871" s="39" t="s">
        <v>126</v>
      </c>
      <c r="D871" s="38" t="s">
        <v>4389</v>
      </c>
      <c r="E871" s="44" t="str">
        <f>HYPERLINK("https://www.airitibooks.com/Detail/Detail?PublicationID=P20201120012", "https://www.airitibooks.com/Detail/Detail?PublicationID=P20201120012")</f>
        <v>https://www.airitibooks.com/Detail/Detail?PublicationID=P20201120012</v>
      </c>
    </row>
    <row r="872" spans="1:5" x14ac:dyDescent="0.3">
      <c r="A872" s="16">
        <v>871</v>
      </c>
      <c r="B872" s="38" t="s">
        <v>3396</v>
      </c>
      <c r="C872" s="39" t="s">
        <v>126</v>
      </c>
      <c r="D872" s="38" t="s">
        <v>4390</v>
      </c>
      <c r="E872" s="44" t="str">
        <f>HYPERLINK("https://www.airitibooks.com/Detail/Detail?PublicationID=P20201120015", "https://www.airitibooks.com/Detail/Detail?PublicationID=P20201120015")</f>
        <v>https://www.airitibooks.com/Detail/Detail?PublicationID=P20201120015</v>
      </c>
    </row>
    <row r="873" spans="1:5" x14ac:dyDescent="0.3">
      <c r="A873" s="16">
        <v>872</v>
      </c>
      <c r="B873" s="38" t="s">
        <v>3397</v>
      </c>
      <c r="C873" s="39" t="s">
        <v>126</v>
      </c>
      <c r="D873" s="38" t="s">
        <v>4391</v>
      </c>
      <c r="E873" s="44" t="str">
        <f>HYPERLINK("https://www.airitibooks.com/Detail/Detail?PublicationID=P20201120016", "https://www.airitibooks.com/Detail/Detail?PublicationID=P20201120016")</f>
        <v>https://www.airitibooks.com/Detail/Detail?PublicationID=P20201120016</v>
      </c>
    </row>
    <row r="874" spans="1:5" x14ac:dyDescent="0.3">
      <c r="A874" s="16">
        <v>873</v>
      </c>
      <c r="B874" s="38" t="s">
        <v>3398</v>
      </c>
      <c r="C874" s="39" t="s">
        <v>4581</v>
      </c>
      <c r="D874" s="38" t="s">
        <v>4392</v>
      </c>
      <c r="E874" s="44" t="str">
        <f>HYPERLINK("https://www.airitibooks.com/Detail/Detail?PublicationID=P20201120030", "https://www.airitibooks.com/Detail/Detail?PublicationID=P20201120030")</f>
        <v>https://www.airitibooks.com/Detail/Detail?PublicationID=P20201120030</v>
      </c>
    </row>
    <row r="875" spans="1:5" x14ac:dyDescent="0.3">
      <c r="A875" s="16">
        <v>874</v>
      </c>
      <c r="B875" s="38" t="s">
        <v>3399</v>
      </c>
      <c r="C875" s="39" t="s">
        <v>4581</v>
      </c>
      <c r="D875" s="38" t="s">
        <v>4393</v>
      </c>
      <c r="E875" s="44" t="str">
        <f>HYPERLINK("https://www.airitibooks.com/Detail/Detail?PublicationID=P20201120031", "https://www.airitibooks.com/Detail/Detail?PublicationID=P20201120031")</f>
        <v>https://www.airitibooks.com/Detail/Detail?PublicationID=P20201120031</v>
      </c>
    </row>
    <row r="876" spans="1:5" x14ac:dyDescent="0.3">
      <c r="A876" s="16">
        <v>875</v>
      </c>
      <c r="B876" s="38" t="s">
        <v>3400</v>
      </c>
      <c r="C876" s="39" t="s">
        <v>4581</v>
      </c>
      <c r="D876" s="38" t="s">
        <v>4394</v>
      </c>
      <c r="E876" s="44" t="str">
        <f>HYPERLINK("https://www.airitibooks.com/Detail/Detail?PublicationID=P20201120032", "https://www.airitibooks.com/Detail/Detail?PublicationID=P20201120032")</f>
        <v>https://www.airitibooks.com/Detail/Detail?PublicationID=P20201120032</v>
      </c>
    </row>
    <row r="877" spans="1:5" x14ac:dyDescent="0.3">
      <c r="A877" s="16">
        <v>876</v>
      </c>
      <c r="B877" s="38" t="s">
        <v>3401</v>
      </c>
      <c r="C877" s="39" t="s">
        <v>4581</v>
      </c>
      <c r="D877" s="38" t="s">
        <v>4395</v>
      </c>
      <c r="E877" s="44" t="str">
        <f>HYPERLINK("https://www.airitibooks.com/Detail/Detail?PublicationID=P20201120033", "https://www.airitibooks.com/Detail/Detail?PublicationID=P20201120033")</f>
        <v>https://www.airitibooks.com/Detail/Detail?PublicationID=P20201120033</v>
      </c>
    </row>
    <row r="878" spans="1:5" x14ac:dyDescent="0.3">
      <c r="A878" s="16">
        <v>877</v>
      </c>
      <c r="B878" s="38" t="s">
        <v>3402</v>
      </c>
      <c r="C878" s="39" t="s">
        <v>126</v>
      </c>
      <c r="D878" s="38" t="s">
        <v>4396</v>
      </c>
      <c r="E878" s="44" t="str">
        <f>HYPERLINK("https://www.airitibooks.com/Detail/Detail?PublicationID=P20201120039", "https://www.airitibooks.com/Detail/Detail?PublicationID=P20201120039")</f>
        <v>https://www.airitibooks.com/Detail/Detail?PublicationID=P20201120039</v>
      </c>
    </row>
    <row r="879" spans="1:5" x14ac:dyDescent="0.3">
      <c r="A879" s="16">
        <v>878</v>
      </c>
      <c r="B879" s="38" t="s">
        <v>3403</v>
      </c>
      <c r="C879" s="39" t="s">
        <v>125</v>
      </c>
      <c r="D879" s="38" t="s">
        <v>4397</v>
      </c>
      <c r="E879" s="44" t="str">
        <f>HYPERLINK("https://www.airitibooks.com/Detail/Detail?PublicationID=P20201120054", "https://www.airitibooks.com/Detail/Detail?PublicationID=P20201120054")</f>
        <v>https://www.airitibooks.com/Detail/Detail?PublicationID=P20201120054</v>
      </c>
    </row>
    <row r="880" spans="1:5" x14ac:dyDescent="0.3">
      <c r="A880" s="16">
        <v>879</v>
      </c>
      <c r="B880" s="38" t="s">
        <v>3404</v>
      </c>
      <c r="C880" s="39" t="s">
        <v>4582</v>
      </c>
      <c r="D880" s="38" t="s">
        <v>4398</v>
      </c>
      <c r="E880" s="44" t="str">
        <f>HYPERLINK("https://www.airitibooks.com/Detail/Detail?PublicationID=P20201120056", "https://www.airitibooks.com/Detail/Detail?PublicationID=P20201120056")</f>
        <v>https://www.airitibooks.com/Detail/Detail?PublicationID=P20201120056</v>
      </c>
    </row>
    <row r="881" spans="1:5" x14ac:dyDescent="0.3">
      <c r="A881" s="16">
        <v>880</v>
      </c>
      <c r="B881" s="38" t="s">
        <v>3405</v>
      </c>
      <c r="C881" s="39" t="s">
        <v>126</v>
      </c>
      <c r="D881" s="38" t="s">
        <v>4399</v>
      </c>
      <c r="E881" s="44" t="str">
        <f>HYPERLINK("https://www.airitibooks.com/Detail/Detail?PublicationID=P20201120074", "https://www.airitibooks.com/Detail/Detail?PublicationID=P20201120074")</f>
        <v>https://www.airitibooks.com/Detail/Detail?PublicationID=P20201120074</v>
      </c>
    </row>
    <row r="882" spans="1:5" x14ac:dyDescent="0.3">
      <c r="A882" s="16">
        <v>881</v>
      </c>
      <c r="B882" s="38" t="s">
        <v>3406</v>
      </c>
      <c r="C882" s="39" t="s">
        <v>126</v>
      </c>
      <c r="D882" s="38" t="s">
        <v>4400</v>
      </c>
      <c r="E882" s="44" t="str">
        <f>HYPERLINK("https://www.airitibooks.com/Detail/Detail?PublicationID=P20201127028", "https://www.airitibooks.com/Detail/Detail?PublicationID=P20201127028")</f>
        <v>https://www.airitibooks.com/Detail/Detail?PublicationID=P20201127028</v>
      </c>
    </row>
    <row r="883" spans="1:5" x14ac:dyDescent="0.3">
      <c r="A883" s="16">
        <v>882</v>
      </c>
      <c r="B883" s="38" t="s">
        <v>3407</v>
      </c>
      <c r="C883" s="39" t="s">
        <v>126</v>
      </c>
      <c r="D883" s="38" t="s">
        <v>4401</v>
      </c>
      <c r="E883" s="44" t="str">
        <f>HYPERLINK("https://www.airitibooks.com/Detail/Detail?PublicationID=P20201127039", "https://www.airitibooks.com/Detail/Detail?PublicationID=P20201127039")</f>
        <v>https://www.airitibooks.com/Detail/Detail?PublicationID=P20201127039</v>
      </c>
    </row>
    <row r="884" spans="1:5" x14ac:dyDescent="0.3">
      <c r="A884" s="16">
        <v>883</v>
      </c>
      <c r="B884" s="38" t="s">
        <v>3408</v>
      </c>
      <c r="C884" s="39" t="s">
        <v>126</v>
      </c>
      <c r="D884" s="38" t="s">
        <v>4402</v>
      </c>
      <c r="E884" s="44" t="str">
        <f>HYPERLINK("https://www.airitibooks.com/Detail/Detail?PublicationID=P20201127044", "https://www.airitibooks.com/Detail/Detail?PublicationID=P20201127044")</f>
        <v>https://www.airitibooks.com/Detail/Detail?PublicationID=P20201127044</v>
      </c>
    </row>
    <row r="885" spans="1:5" x14ac:dyDescent="0.3">
      <c r="A885" s="16">
        <v>884</v>
      </c>
      <c r="B885" s="38" t="s">
        <v>3409</v>
      </c>
      <c r="C885" s="39" t="s">
        <v>126</v>
      </c>
      <c r="D885" s="38" t="s">
        <v>4403</v>
      </c>
      <c r="E885" s="44" t="str">
        <f>HYPERLINK("https://www.airitibooks.com/Detail/Detail?PublicationID=P20201127056", "https://www.airitibooks.com/Detail/Detail?PublicationID=P20201127056")</f>
        <v>https://www.airitibooks.com/Detail/Detail?PublicationID=P20201127056</v>
      </c>
    </row>
    <row r="886" spans="1:5" x14ac:dyDescent="0.3">
      <c r="A886" s="16">
        <v>885</v>
      </c>
      <c r="B886" s="38" t="s">
        <v>3410</v>
      </c>
      <c r="C886" s="39" t="s">
        <v>126</v>
      </c>
      <c r="D886" s="38" t="s">
        <v>4404</v>
      </c>
      <c r="E886" s="44" t="str">
        <f>HYPERLINK("https://www.airitibooks.com/Detail/Detail?PublicationID=P20201127062", "https://www.airitibooks.com/Detail/Detail?PublicationID=P20201127062")</f>
        <v>https://www.airitibooks.com/Detail/Detail?PublicationID=P20201127062</v>
      </c>
    </row>
    <row r="887" spans="1:5" x14ac:dyDescent="0.3">
      <c r="A887" s="16">
        <v>886</v>
      </c>
      <c r="B887" s="38" t="s">
        <v>3411</v>
      </c>
      <c r="C887" s="39" t="s">
        <v>126</v>
      </c>
      <c r="D887" s="38" t="s">
        <v>4405</v>
      </c>
      <c r="E887" s="44" t="str">
        <f>HYPERLINK("https://www.airitibooks.com/Detail/Detail?PublicationID=P20201127064", "https://www.airitibooks.com/Detail/Detail?PublicationID=P20201127064")</f>
        <v>https://www.airitibooks.com/Detail/Detail?PublicationID=P20201127064</v>
      </c>
    </row>
    <row r="888" spans="1:5" x14ac:dyDescent="0.3">
      <c r="A888" s="16">
        <v>887</v>
      </c>
      <c r="B888" s="38" t="s">
        <v>3412</v>
      </c>
      <c r="C888" s="39" t="s">
        <v>126</v>
      </c>
      <c r="D888" s="38" t="s">
        <v>4406</v>
      </c>
      <c r="E888" s="44" t="str">
        <f>HYPERLINK("https://www.airitibooks.com/Detail/Detail?PublicationID=P20201127067", "https://www.airitibooks.com/Detail/Detail?PublicationID=P20201127067")</f>
        <v>https://www.airitibooks.com/Detail/Detail?PublicationID=P20201127067</v>
      </c>
    </row>
    <row r="889" spans="1:5" x14ac:dyDescent="0.3">
      <c r="A889" s="16">
        <v>888</v>
      </c>
      <c r="B889" s="38" t="s">
        <v>3413</v>
      </c>
      <c r="C889" s="39" t="s">
        <v>126</v>
      </c>
      <c r="D889" s="38" t="s">
        <v>4407</v>
      </c>
      <c r="E889" s="44" t="str">
        <f>HYPERLINK("https://www.airitibooks.com/Detail/Detail?PublicationID=P20201127068", "https://www.airitibooks.com/Detail/Detail?PublicationID=P20201127068")</f>
        <v>https://www.airitibooks.com/Detail/Detail?PublicationID=P20201127068</v>
      </c>
    </row>
    <row r="890" spans="1:5" x14ac:dyDescent="0.3">
      <c r="A890" s="16">
        <v>889</v>
      </c>
      <c r="B890" s="38" t="s">
        <v>3414</v>
      </c>
      <c r="C890" s="39" t="s">
        <v>126</v>
      </c>
      <c r="D890" s="38" t="s">
        <v>4408</v>
      </c>
      <c r="E890" s="44" t="str">
        <f>HYPERLINK("https://www.airitibooks.com/Detail/Detail?PublicationID=P20201127074", "https://www.airitibooks.com/Detail/Detail?PublicationID=P20201127074")</f>
        <v>https://www.airitibooks.com/Detail/Detail?PublicationID=P20201127074</v>
      </c>
    </row>
    <row r="891" spans="1:5" x14ac:dyDescent="0.3">
      <c r="A891" s="16">
        <v>890</v>
      </c>
      <c r="B891" s="38" t="s">
        <v>3415</v>
      </c>
      <c r="C891" s="39" t="s">
        <v>126</v>
      </c>
      <c r="D891" s="38" t="s">
        <v>4409</v>
      </c>
      <c r="E891" s="44" t="str">
        <f>HYPERLINK("https://www.airitibooks.com/Detail/Detail?PublicationID=P20201127075", "https://www.airitibooks.com/Detail/Detail?PublicationID=P20201127075")</f>
        <v>https://www.airitibooks.com/Detail/Detail?PublicationID=P20201127075</v>
      </c>
    </row>
    <row r="892" spans="1:5" x14ac:dyDescent="0.3">
      <c r="A892" s="16">
        <v>891</v>
      </c>
      <c r="B892" s="38" t="s">
        <v>3416</v>
      </c>
      <c r="C892" s="39" t="s">
        <v>126</v>
      </c>
      <c r="D892" s="38" t="s">
        <v>4410</v>
      </c>
      <c r="E892" s="44" t="str">
        <f>HYPERLINK("https://www.airitibooks.com/Detail/Detail?PublicationID=P20201127085", "https://www.airitibooks.com/Detail/Detail?PublicationID=P20201127085")</f>
        <v>https://www.airitibooks.com/Detail/Detail?PublicationID=P20201127085</v>
      </c>
    </row>
    <row r="893" spans="1:5" x14ac:dyDescent="0.3">
      <c r="A893" s="16">
        <v>892</v>
      </c>
      <c r="B893" s="38" t="s">
        <v>3417</v>
      </c>
      <c r="C893" s="39" t="s">
        <v>126</v>
      </c>
      <c r="D893" s="38" t="s">
        <v>4411</v>
      </c>
      <c r="E893" s="44" t="str">
        <f>HYPERLINK("https://www.airitibooks.com/Detail/Detail?PublicationID=P20201127089", "https://www.airitibooks.com/Detail/Detail?PublicationID=P20201127089")</f>
        <v>https://www.airitibooks.com/Detail/Detail?PublicationID=P20201127089</v>
      </c>
    </row>
    <row r="894" spans="1:5" x14ac:dyDescent="0.3">
      <c r="A894" s="16">
        <v>893</v>
      </c>
      <c r="B894" s="38" t="s">
        <v>3418</v>
      </c>
      <c r="C894" s="39" t="s">
        <v>126</v>
      </c>
      <c r="D894" s="38" t="s">
        <v>4412</v>
      </c>
      <c r="E894" s="44" t="str">
        <f>HYPERLINK("https://www.airitibooks.com/Detail/Detail?PublicationID=P20201127093", "https://www.airitibooks.com/Detail/Detail?PublicationID=P20201127093")</f>
        <v>https://www.airitibooks.com/Detail/Detail?PublicationID=P20201127093</v>
      </c>
    </row>
    <row r="895" spans="1:5" x14ac:dyDescent="0.3">
      <c r="A895" s="16">
        <v>894</v>
      </c>
      <c r="B895" s="38" t="s">
        <v>3419</v>
      </c>
      <c r="C895" s="39" t="s">
        <v>125</v>
      </c>
      <c r="D895" s="38" t="s">
        <v>4413</v>
      </c>
      <c r="E895" s="44" t="str">
        <f>HYPERLINK("https://www.airitibooks.com/Detail/Detail?PublicationID=P20201127097", "https://www.airitibooks.com/Detail/Detail?PublicationID=P20201127097")</f>
        <v>https://www.airitibooks.com/Detail/Detail?PublicationID=P20201127097</v>
      </c>
    </row>
    <row r="896" spans="1:5" x14ac:dyDescent="0.3">
      <c r="A896" s="16">
        <v>895</v>
      </c>
      <c r="B896" s="38" t="s">
        <v>3420</v>
      </c>
      <c r="C896" s="39" t="s">
        <v>126</v>
      </c>
      <c r="D896" s="38" t="s">
        <v>4414</v>
      </c>
      <c r="E896" s="44" t="str">
        <f>HYPERLINK("https://www.airitibooks.com/Detail/Detail?PublicationID=P20201127126", "https://www.airitibooks.com/Detail/Detail?PublicationID=P20201127126")</f>
        <v>https://www.airitibooks.com/Detail/Detail?PublicationID=P20201127126</v>
      </c>
    </row>
    <row r="897" spans="1:5" x14ac:dyDescent="0.3">
      <c r="A897" s="16">
        <v>896</v>
      </c>
      <c r="B897" s="38" t="s">
        <v>3421</v>
      </c>
      <c r="C897" s="39" t="s">
        <v>126</v>
      </c>
      <c r="D897" s="38" t="s">
        <v>4415</v>
      </c>
      <c r="E897" s="44" t="str">
        <f>HYPERLINK("https://www.airitibooks.com/Detail/Detail?PublicationID=P20201127127", "https://www.airitibooks.com/Detail/Detail?PublicationID=P20201127127")</f>
        <v>https://www.airitibooks.com/Detail/Detail?PublicationID=P20201127127</v>
      </c>
    </row>
    <row r="898" spans="1:5" x14ac:dyDescent="0.3">
      <c r="A898" s="16">
        <v>897</v>
      </c>
      <c r="B898" s="38" t="s">
        <v>3422</v>
      </c>
      <c r="C898" s="39" t="s">
        <v>126</v>
      </c>
      <c r="D898" s="38" t="s">
        <v>4416</v>
      </c>
      <c r="E898" s="44" t="str">
        <f>HYPERLINK("https://www.airitibooks.com/Detail/Detail?PublicationID=P20201127192", "https://www.airitibooks.com/Detail/Detail?PublicationID=P20201127192")</f>
        <v>https://www.airitibooks.com/Detail/Detail?PublicationID=P20201127192</v>
      </c>
    </row>
    <row r="899" spans="1:5" x14ac:dyDescent="0.3">
      <c r="A899" s="16">
        <v>898</v>
      </c>
      <c r="B899" s="38" t="s">
        <v>3423</v>
      </c>
      <c r="C899" s="39" t="s">
        <v>126</v>
      </c>
      <c r="D899" s="38" t="s">
        <v>4417</v>
      </c>
      <c r="E899" s="44" t="str">
        <f>HYPERLINK("https://www.airitibooks.com/Detail/Detail?PublicationID=P20201127214", "https://www.airitibooks.com/Detail/Detail?PublicationID=P20201127214")</f>
        <v>https://www.airitibooks.com/Detail/Detail?PublicationID=P20201127214</v>
      </c>
    </row>
    <row r="900" spans="1:5" x14ac:dyDescent="0.3">
      <c r="A900" s="16">
        <v>899</v>
      </c>
      <c r="B900" s="38" t="s">
        <v>3424</v>
      </c>
      <c r="C900" s="39" t="s">
        <v>126</v>
      </c>
      <c r="D900" s="38" t="s">
        <v>4418</v>
      </c>
      <c r="E900" s="44" t="str">
        <f>HYPERLINK("https://www.airitibooks.com/Detail/Detail?PublicationID=P20201127264", "https://www.airitibooks.com/Detail/Detail?PublicationID=P20201127264")</f>
        <v>https://www.airitibooks.com/Detail/Detail?PublicationID=P20201127264</v>
      </c>
    </row>
    <row r="901" spans="1:5" x14ac:dyDescent="0.3">
      <c r="A901" s="16">
        <v>900</v>
      </c>
      <c r="B901" s="38" t="s">
        <v>3425</v>
      </c>
      <c r="C901" s="39" t="s">
        <v>126</v>
      </c>
      <c r="D901" s="38" t="s">
        <v>4419</v>
      </c>
      <c r="E901" s="44" t="str">
        <f>HYPERLINK("https://www.airitibooks.com/Detail/Detail?PublicationID=P20201127271", "https://www.airitibooks.com/Detail/Detail?PublicationID=P20201127271")</f>
        <v>https://www.airitibooks.com/Detail/Detail?PublicationID=P20201127271</v>
      </c>
    </row>
    <row r="902" spans="1:5" x14ac:dyDescent="0.3">
      <c r="A902" s="16">
        <v>901</v>
      </c>
      <c r="B902" s="38" t="s">
        <v>3426</v>
      </c>
      <c r="C902" s="39" t="s">
        <v>126</v>
      </c>
      <c r="D902" s="38" t="s">
        <v>4420</v>
      </c>
      <c r="E902" s="44" t="str">
        <f>HYPERLINK("https://www.airitibooks.com/Detail/Detail?PublicationID=P20201127281", "https://www.airitibooks.com/Detail/Detail?PublicationID=P20201127281")</f>
        <v>https://www.airitibooks.com/Detail/Detail?PublicationID=P20201127281</v>
      </c>
    </row>
    <row r="903" spans="1:5" x14ac:dyDescent="0.3">
      <c r="A903" s="16">
        <v>902</v>
      </c>
      <c r="B903" s="38" t="s">
        <v>3427</v>
      </c>
      <c r="C903" s="39" t="s">
        <v>125</v>
      </c>
      <c r="D903" s="38" t="s">
        <v>4421</v>
      </c>
      <c r="E903" s="44" t="str">
        <f>HYPERLINK("https://www.airitibooks.com/Detail/Detail?PublicationID=P20201127452", "https://www.airitibooks.com/Detail/Detail?PublicationID=P20201127452")</f>
        <v>https://www.airitibooks.com/Detail/Detail?PublicationID=P20201127452</v>
      </c>
    </row>
    <row r="904" spans="1:5" x14ac:dyDescent="0.3">
      <c r="A904" s="16">
        <v>903</v>
      </c>
      <c r="B904" s="38" t="s">
        <v>3428</v>
      </c>
      <c r="C904" s="39" t="s">
        <v>125</v>
      </c>
      <c r="D904" s="38" t="s">
        <v>4422</v>
      </c>
      <c r="E904" s="44" t="str">
        <f>HYPERLINK("https://www.airitibooks.com/Detail/Detail?PublicationID=P20201127453", "https://www.airitibooks.com/Detail/Detail?PublicationID=P20201127453")</f>
        <v>https://www.airitibooks.com/Detail/Detail?PublicationID=P20201127453</v>
      </c>
    </row>
    <row r="905" spans="1:5" x14ac:dyDescent="0.3">
      <c r="A905" s="16">
        <v>904</v>
      </c>
      <c r="B905" s="38" t="s">
        <v>3429</v>
      </c>
      <c r="C905" s="39" t="s">
        <v>126</v>
      </c>
      <c r="D905" s="38" t="s">
        <v>4423</v>
      </c>
      <c r="E905" s="44" t="str">
        <f>HYPERLINK("https://www.airitibooks.com/Detail/Detail?PublicationID=P20201204018", "https://www.airitibooks.com/Detail/Detail?PublicationID=P20201204018")</f>
        <v>https://www.airitibooks.com/Detail/Detail?PublicationID=P20201204018</v>
      </c>
    </row>
    <row r="906" spans="1:5" x14ac:dyDescent="0.3">
      <c r="A906" s="16">
        <v>905</v>
      </c>
      <c r="B906" s="38" t="s">
        <v>3430</v>
      </c>
      <c r="C906" s="39" t="s">
        <v>126</v>
      </c>
      <c r="D906" s="38" t="s">
        <v>4424</v>
      </c>
      <c r="E906" s="44" t="str">
        <f>HYPERLINK("https://www.airitibooks.com/Detail/Detail?PublicationID=P20201204021", "https://www.airitibooks.com/Detail/Detail?PublicationID=P20201204021")</f>
        <v>https://www.airitibooks.com/Detail/Detail?PublicationID=P20201204021</v>
      </c>
    </row>
    <row r="907" spans="1:5" x14ac:dyDescent="0.3">
      <c r="A907" s="16">
        <v>906</v>
      </c>
      <c r="B907" s="38" t="s">
        <v>3431</v>
      </c>
      <c r="C907" s="39" t="s">
        <v>126</v>
      </c>
      <c r="D907" s="38" t="s">
        <v>4425</v>
      </c>
      <c r="E907" s="44" t="str">
        <f>HYPERLINK("https://www.airitibooks.com/Detail/Detail?PublicationID=P20201204045", "https://www.airitibooks.com/Detail/Detail?PublicationID=P20201204045")</f>
        <v>https://www.airitibooks.com/Detail/Detail?PublicationID=P20201204045</v>
      </c>
    </row>
    <row r="908" spans="1:5" x14ac:dyDescent="0.3">
      <c r="A908" s="16">
        <v>907</v>
      </c>
      <c r="B908" s="38" t="s">
        <v>3432</v>
      </c>
      <c r="C908" s="39" t="s">
        <v>126</v>
      </c>
      <c r="D908" s="38" t="s">
        <v>4426</v>
      </c>
      <c r="E908" s="44" t="str">
        <f>HYPERLINK("https://www.airitibooks.com/Detail/Detail?PublicationID=P20201204062", "https://www.airitibooks.com/Detail/Detail?PublicationID=P20201204062")</f>
        <v>https://www.airitibooks.com/Detail/Detail?PublicationID=P20201204062</v>
      </c>
    </row>
    <row r="909" spans="1:5" x14ac:dyDescent="0.3">
      <c r="A909" s="16">
        <v>908</v>
      </c>
      <c r="B909" s="38" t="s">
        <v>3433</v>
      </c>
      <c r="C909" s="39" t="s">
        <v>126</v>
      </c>
      <c r="D909" s="38" t="s">
        <v>4427</v>
      </c>
      <c r="E909" s="44" t="str">
        <f>HYPERLINK("https://www.airitibooks.com/Detail/Detail?PublicationID=P20201204063", "https://www.airitibooks.com/Detail/Detail?PublicationID=P20201204063")</f>
        <v>https://www.airitibooks.com/Detail/Detail?PublicationID=P20201204063</v>
      </c>
    </row>
    <row r="910" spans="1:5" x14ac:dyDescent="0.3">
      <c r="A910" s="16">
        <v>909</v>
      </c>
      <c r="B910" s="38" t="s">
        <v>3434</v>
      </c>
      <c r="C910" s="39" t="s">
        <v>126</v>
      </c>
      <c r="D910" s="38" t="s">
        <v>4428</v>
      </c>
      <c r="E910" s="44" t="str">
        <f>HYPERLINK("https://www.airitibooks.com/Detail/Detail?PublicationID=P20201204085", "https://www.airitibooks.com/Detail/Detail?PublicationID=P20201204085")</f>
        <v>https://www.airitibooks.com/Detail/Detail?PublicationID=P20201204085</v>
      </c>
    </row>
    <row r="911" spans="1:5" x14ac:dyDescent="0.3">
      <c r="A911" s="16">
        <v>910</v>
      </c>
      <c r="B911" s="38" t="s">
        <v>3435</v>
      </c>
      <c r="C911" s="39" t="s">
        <v>126</v>
      </c>
      <c r="D911" s="38" t="s">
        <v>4429</v>
      </c>
      <c r="E911" s="44" t="str">
        <f>HYPERLINK("https://www.airitibooks.com/Detail/Detail?PublicationID=P20201204086", "https://www.airitibooks.com/Detail/Detail?PublicationID=P20201204086")</f>
        <v>https://www.airitibooks.com/Detail/Detail?PublicationID=P20201204086</v>
      </c>
    </row>
    <row r="912" spans="1:5" x14ac:dyDescent="0.3">
      <c r="A912" s="16">
        <v>911</v>
      </c>
      <c r="B912" s="38" t="s">
        <v>3436</v>
      </c>
      <c r="C912" s="39" t="s">
        <v>126</v>
      </c>
      <c r="D912" s="38" t="s">
        <v>4430</v>
      </c>
      <c r="E912" s="44" t="str">
        <f>HYPERLINK("https://www.airitibooks.com/Detail/Detail?PublicationID=P20201204087", "https://www.airitibooks.com/Detail/Detail?PublicationID=P20201204087")</f>
        <v>https://www.airitibooks.com/Detail/Detail?PublicationID=P20201204087</v>
      </c>
    </row>
    <row r="913" spans="1:5" x14ac:dyDescent="0.3">
      <c r="A913" s="16">
        <v>912</v>
      </c>
      <c r="B913" s="38" t="s">
        <v>3437</v>
      </c>
      <c r="C913" s="39" t="s">
        <v>126</v>
      </c>
      <c r="D913" s="38" t="s">
        <v>4431</v>
      </c>
      <c r="E913" s="44" t="str">
        <f>HYPERLINK("https://www.airitibooks.com/Detail/Detail?PublicationID=P20201204088", "https://www.airitibooks.com/Detail/Detail?PublicationID=P20201204088")</f>
        <v>https://www.airitibooks.com/Detail/Detail?PublicationID=P20201204088</v>
      </c>
    </row>
    <row r="914" spans="1:5" x14ac:dyDescent="0.3">
      <c r="A914" s="16">
        <v>913</v>
      </c>
      <c r="B914" s="38" t="s">
        <v>3438</v>
      </c>
      <c r="C914" s="39" t="s">
        <v>126</v>
      </c>
      <c r="D914" s="38" t="s">
        <v>4432</v>
      </c>
      <c r="E914" s="44" t="str">
        <f>HYPERLINK("https://www.airitibooks.com/Detail/Detail?PublicationID=P20201204090", "https://www.airitibooks.com/Detail/Detail?PublicationID=P20201204090")</f>
        <v>https://www.airitibooks.com/Detail/Detail?PublicationID=P20201204090</v>
      </c>
    </row>
    <row r="915" spans="1:5" x14ac:dyDescent="0.3">
      <c r="A915" s="16">
        <v>914</v>
      </c>
      <c r="B915" s="38" t="s">
        <v>3439</v>
      </c>
      <c r="C915" s="39" t="s">
        <v>126</v>
      </c>
      <c r="D915" s="38" t="s">
        <v>4433</v>
      </c>
      <c r="E915" s="44" t="str">
        <f>HYPERLINK("https://www.airitibooks.com/Detail/Detail?PublicationID=P20201204127", "https://www.airitibooks.com/Detail/Detail?PublicationID=P20201204127")</f>
        <v>https://www.airitibooks.com/Detail/Detail?PublicationID=P20201204127</v>
      </c>
    </row>
    <row r="916" spans="1:5" x14ac:dyDescent="0.3">
      <c r="A916" s="16">
        <v>915</v>
      </c>
      <c r="B916" s="38" t="s">
        <v>3440</v>
      </c>
      <c r="C916" s="39" t="s">
        <v>126</v>
      </c>
      <c r="D916" s="38" t="s">
        <v>4434</v>
      </c>
      <c r="E916" s="44" t="str">
        <f>HYPERLINK("https://www.airitibooks.com/Detail/Detail?PublicationID=P20201204129", "https://www.airitibooks.com/Detail/Detail?PublicationID=P20201204129")</f>
        <v>https://www.airitibooks.com/Detail/Detail?PublicationID=P20201204129</v>
      </c>
    </row>
    <row r="917" spans="1:5" x14ac:dyDescent="0.3">
      <c r="A917" s="16">
        <v>916</v>
      </c>
      <c r="B917" s="38" t="s">
        <v>3441</v>
      </c>
      <c r="C917" s="39" t="s">
        <v>126</v>
      </c>
      <c r="D917" s="38" t="s">
        <v>4435</v>
      </c>
      <c r="E917" s="44" t="str">
        <f>HYPERLINK("https://www.airitibooks.com/Detail/Detail?PublicationID=P20201204135", "https://www.airitibooks.com/Detail/Detail?PublicationID=P20201204135")</f>
        <v>https://www.airitibooks.com/Detail/Detail?PublicationID=P20201204135</v>
      </c>
    </row>
    <row r="918" spans="1:5" x14ac:dyDescent="0.3">
      <c r="A918" s="16">
        <v>917</v>
      </c>
      <c r="B918" s="38" t="s">
        <v>3442</v>
      </c>
      <c r="C918" s="39" t="s">
        <v>126</v>
      </c>
      <c r="D918" s="38" t="s">
        <v>4436</v>
      </c>
      <c r="E918" s="44" t="str">
        <f>HYPERLINK("https://www.airitibooks.com/Detail/Detail?PublicationID=P20201218009", "https://www.airitibooks.com/Detail/Detail?PublicationID=P20201218009")</f>
        <v>https://www.airitibooks.com/Detail/Detail?PublicationID=P20201218009</v>
      </c>
    </row>
    <row r="919" spans="1:5" x14ac:dyDescent="0.3">
      <c r="A919" s="16">
        <v>918</v>
      </c>
      <c r="B919" s="38" t="s">
        <v>3443</v>
      </c>
      <c r="C919" s="39" t="s">
        <v>126</v>
      </c>
      <c r="D919" s="38" t="s">
        <v>4437</v>
      </c>
      <c r="E919" s="44" t="str">
        <f>HYPERLINK("https://www.airitibooks.com/Detail/Detail?PublicationID=P20201218013", "https://www.airitibooks.com/Detail/Detail?PublicationID=P20201218013")</f>
        <v>https://www.airitibooks.com/Detail/Detail?PublicationID=P20201218013</v>
      </c>
    </row>
    <row r="920" spans="1:5" x14ac:dyDescent="0.3">
      <c r="A920" s="16">
        <v>919</v>
      </c>
      <c r="B920" s="38" t="s">
        <v>3444</v>
      </c>
      <c r="C920" s="39" t="s">
        <v>126</v>
      </c>
      <c r="D920" s="38" t="s">
        <v>4438</v>
      </c>
      <c r="E920" s="44" t="str">
        <f>HYPERLINK("https://www.airitibooks.com/Detail/Detail?PublicationID=P20201218014", "https://www.airitibooks.com/Detail/Detail?PublicationID=P20201218014")</f>
        <v>https://www.airitibooks.com/Detail/Detail?PublicationID=P20201218014</v>
      </c>
    </row>
    <row r="921" spans="1:5" x14ac:dyDescent="0.3">
      <c r="A921" s="16">
        <v>920</v>
      </c>
      <c r="B921" s="38" t="s">
        <v>3445</v>
      </c>
      <c r="C921" s="39" t="s">
        <v>126</v>
      </c>
      <c r="D921" s="38" t="s">
        <v>4439</v>
      </c>
      <c r="E921" s="44" t="str">
        <f>HYPERLINK("https://www.airitibooks.com/Detail/Detail?PublicationID=P20201218016", "https://www.airitibooks.com/Detail/Detail?PublicationID=P20201218016")</f>
        <v>https://www.airitibooks.com/Detail/Detail?PublicationID=P20201218016</v>
      </c>
    </row>
    <row r="922" spans="1:5" x14ac:dyDescent="0.3">
      <c r="A922" s="16">
        <v>921</v>
      </c>
      <c r="B922" s="38" t="s">
        <v>3446</v>
      </c>
      <c r="C922" s="39" t="s">
        <v>126</v>
      </c>
      <c r="D922" s="38" t="s">
        <v>4440</v>
      </c>
      <c r="E922" s="44" t="str">
        <f>HYPERLINK("https://www.airitibooks.com/Detail/Detail?PublicationID=P20201218021", "https://www.airitibooks.com/Detail/Detail?PublicationID=P20201218021")</f>
        <v>https://www.airitibooks.com/Detail/Detail?PublicationID=P20201218021</v>
      </c>
    </row>
    <row r="923" spans="1:5" x14ac:dyDescent="0.3">
      <c r="A923" s="16">
        <v>922</v>
      </c>
      <c r="B923" s="38" t="s">
        <v>3447</v>
      </c>
      <c r="C923" s="39" t="s">
        <v>126</v>
      </c>
      <c r="D923" s="38" t="s">
        <v>4441</v>
      </c>
      <c r="E923" s="44" t="str">
        <f>HYPERLINK("https://www.airitibooks.com/Detail/Detail?PublicationID=P20201218026", "https://www.airitibooks.com/Detail/Detail?PublicationID=P20201218026")</f>
        <v>https://www.airitibooks.com/Detail/Detail?PublicationID=P20201218026</v>
      </c>
    </row>
    <row r="924" spans="1:5" x14ac:dyDescent="0.3">
      <c r="A924" s="16">
        <v>923</v>
      </c>
      <c r="B924" s="38" t="s">
        <v>3448</v>
      </c>
      <c r="C924" s="39" t="s">
        <v>126</v>
      </c>
      <c r="D924" s="38" t="s">
        <v>4442</v>
      </c>
      <c r="E924" s="44" t="str">
        <f>HYPERLINK("https://www.airitibooks.com/Detail/Detail?PublicationID=P20201218030", "https://www.airitibooks.com/Detail/Detail?PublicationID=P20201218030")</f>
        <v>https://www.airitibooks.com/Detail/Detail?PublicationID=P20201218030</v>
      </c>
    </row>
    <row r="925" spans="1:5" x14ac:dyDescent="0.3">
      <c r="A925" s="16">
        <v>924</v>
      </c>
      <c r="B925" s="38" t="s">
        <v>3449</v>
      </c>
      <c r="C925" s="39" t="s">
        <v>126</v>
      </c>
      <c r="D925" s="38" t="s">
        <v>4443</v>
      </c>
      <c r="E925" s="44" t="str">
        <f>HYPERLINK("https://www.airitibooks.com/Detail/Detail?PublicationID=P20201218034", "https://www.airitibooks.com/Detail/Detail?PublicationID=P20201218034")</f>
        <v>https://www.airitibooks.com/Detail/Detail?PublicationID=P20201218034</v>
      </c>
    </row>
    <row r="926" spans="1:5" x14ac:dyDescent="0.3">
      <c r="A926" s="16">
        <v>925</v>
      </c>
      <c r="B926" s="38" t="s">
        <v>3450</v>
      </c>
      <c r="C926" s="39" t="s">
        <v>126</v>
      </c>
      <c r="D926" s="38" t="s">
        <v>4444</v>
      </c>
      <c r="E926" s="44" t="str">
        <f>HYPERLINK("https://www.airitibooks.com/Detail/Detail?PublicationID=P20201218036", "https://www.airitibooks.com/Detail/Detail?PublicationID=P20201218036")</f>
        <v>https://www.airitibooks.com/Detail/Detail?PublicationID=P20201218036</v>
      </c>
    </row>
    <row r="927" spans="1:5" x14ac:dyDescent="0.3">
      <c r="A927" s="16">
        <v>926</v>
      </c>
      <c r="B927" s="38" t="s">
        <v>3451</v>
      </c>
      <c r="C927" s="39" t="s">
        <v>126</v>
      </c>
      <c r="D927" s="38" t="s">
        <v>4445</v>
      </c>
      <c r="E927" s="44" t="str">
        <f>HYPERLINK("https://www.airitibooks.com/Detail/Detail?PublicationID=P20201218045", "https://www.airitibooks.com/Detail/Detail?PublicationID=P20201218045")</f>
        <v>https://www.airitibooks.com/Detail/Detail?PublicationID=P20201218045</v>
      </c>
    </row>
    <row r="928" spans="1:5" x14ac:dyDescent="0.3">
      <c r="A928" s="16">
        <v>927</v>
      </c>
      <c r="B928" s="38" t="s">
        <v>3452</v>
      </c>
      <c r="C928" s="39" t="s">
        <v>126</v>
      </c>
      <c r="D928" s="38" t="s">
        <v>4446</v>
      </c>
      <c r="E928" s="44" t="str">
        <f>HYPERLINK("https://www.airitibooks.com/Detail/Detail?PublicationID=P20201218046", "https://www.airitibooks.com/Detail/Detail?PublicationID=P20201218046")</f>
        <v>https://www.airitibooks.com/Detail/Detail?PublicationID=P20201218046</v>
      </c>
    </row>
    <row r="929" spans="1:5" x14ac:dyDescent="0.3">
      <c r="A929" s="16">
        <v>928</v>
      </c>
      <c r="B929" s="38" t="s">
        <v>3453</v>
      </c>
      <c r="C929" s="39" t="s">
        <v>126</v>
      </c>
      <c r="D929" s="38" t="s">
        <v>4447</v>
      </c>
      <c r="E929" s="44" t="str">
        <f>HYPERLINK("https://www.airitibooks.com/Detail/Detail?PublicationID=P20201218047", "https://www.airitibooks.com/Detail/Detail?PublicationID=P20201218047")</f>
        <v>https://www.airitibooks.com/Detail/Detail?PublicationID=P20201218047</v>
      </c>
    </row>
    <row r="930" spans="1:5" x14ac:dyDescent="0.3">
      <c r="A930" s="16">
        <v>929</v>
      </c>
      <c r="B930" s="38" t="s">
        <v>3454</v>
      </c>
      <c r="C930" s="39" t="s">
        <v>126</v>
      </c>
      <c r="D930" s="38" t="s">
        <v>4448</v>
      </c>
      <c r="E930" s="44" t="str">
        <f>HYPERLINK("https://www.airitibooks.com/Detail/Detail?PublicationID=P20201218048", "https://www.airitibooks.com/Detail/Detail?PublicationID=P20201218048")</f>
        <v>https://www.airitibooks.com/Detail/Detail?PublicationID=P20201218048</v>
      </c>
    </row>
    <row r="931" spans="1:5" x14ac:dyDescent="0.3">
      <c r="A931" s="16">
        <v>930</v>
      </c>
      <c r="B931" s="38" t="s">
        <v>3455</v>
      </c>
      <c r="C931" s="39" t="s">
        <v>126</v>
      </c>
      <c r="D931" s="38" t="s">
        <v>4449</v>
      </c>
      <c r="E931" s="44" t="str">
        <f>HYPERLINK("https://www.airitibooks.com/Detail/Detail?PublicationID=P20201218054", "https://www.airitibooks.com/Detail/Detail?PublicationID=P20201218054")</f>
        <v>https://www.airitibooks.com/Detail/Detail?PublicationID=P20201218054</v>
      </c>
    </row>
    <row r="932" spans="1:5" x14ac:dyDescent="0.3">
      <c r="A932" s="16">
        <v>931</v>
      </c>
      <c r="B932" s="38" t="s">
        <v>3456</v>
      </c>
      <c r="C932" s="39" t="s">
        <v>126</v>
      </c>
      <c r="D932" s="38" t="s">
        <v>4450</v>
      </c>
      <c r="E932" s="44" t="str">
        <f>HYPERLINK("https://www.airitibooks.com/Detail/Detail?PublicationID=P20201218059", "https://www.airitibooks.com/Detail/Detail?PublicationID=P20201218059")</f>
        <v>https://www.airitibooks.com/Detail/Detail?PublicationID=P20201218059</v>
      </c>
    </row>
    <row r="933" spans="1:5" x14ac:dyDescent="0.3">
      <c r="A933" s="16">
        <v>932</v>
      </c>
      <c r="B933" s="38" t="s">
        <v>3457</v>
      </c>
      <c r="C933" s="39" t="s">
        <v>126</v>
      </c>
      <c r="D933" s="38" t="s">
        <v>4451</v>
      </c>
      <c r="E933" s="44" t="str">
        <f>HYPERLINK("https://www.airitibooks.com/Detail/Detail?PublicationID=P20201218061", "https://www.airitibooks.com/Detail/Detail?PublicationID=P20201218061")</f>
        <v>https://www.airitibooks.com/Detail/Detail?PublicationID=P20201218061</v>
      </c>
    </row>
    <row r="934" spans="1:5" x14ac:dyDescent="0.3">
      <c r="A934" s="16">
        <v>933</v>
      </c>
      <c r="B934" s="38" t="s">
        <v>3458</v>
      </c>
      <c r="C934" s="39" t="s">
        <v>126</v>
      </c>
      <c r="D934" s="38" t="s">
        <v>4452</v>
      </c>
      <c r="E934" s="44" t="str">
        <f>HYPERLINK("https://www.airitibooks.com/Detail/Detail?PublicationID=P20201218062", "https://www.airitibooks.com/Detail/Detail?PublicationID=P20201218062")</f>
        <v>https://www.airitibooks.com/Detail/Detail?PublicationID=P20201218062</v>
      </c>
    </row>
    <row r="935" spans="1:5" x14ac:dyDescent="0.3">
      <c r="A935" s="16">
        <v>934</v>
      </c>
      <c r="B935" s="38" t="s">
        <v>3459</v>
      </c>
      <c r="C935" s="39" t="s">
        <v>126</v>
      </c>
      <c r="D935" s="38" t="s">
        <v>4453</v>
      </c>
      <c r="E935" s="44" t="str">
        <f>HYPERLINK("https://www.airitibooks.com/Detail/Detail?PublicationID=P20201218063", "https://www.airitibooks.com/Detail/Detail?PublicationID=P20201218063")</f>
        <v>https://www.airitibooks.com/Detail/Detail?PublicationID=P20201218063</v>
      </c>
    </row>
    <row r="936" spans="1:5" x14ac:dyDescent="0.3">
      <c r="A936" s="16">
        <v>935</v>
      </c>
      <c r="B936" s="38" t="s">
        <v>3460</v>
      </c>
      <c r="C936" s="39" t="s">
        <v>126</v>
      </c>
      <c r="D936" s="38" t="s">
        <v>4454</v>
      </c>
      <c r="E936" s="44" t="str">
        <f>HYPERLINK("https://www.airitibooks.com/Detail/Detail?PublicationID=P20201218064", "https://www.airitibooks.com/Detail/Detail?PublicationID=P20201218064")</f>
        <v>https://www.airitibooks.com/Detail/Detail?PublicationID=P20201218064</v>
      </c>
    </row>
    <row r="937" spans="1:5" x14ac:dyDescent="0.3">
      <c r="A937" s="16">
        <v>936</v>
      </c>
      <c r="B937" s="38" t="s">
        <v>3461</v>
      </c>
      <c r="C937" s="39" t="s">
        <v>126</v>
      </c>
      <c r="D937" s="38" t="s">
        <v>4455</v>
      </c>
      <c r="E937" s="44" t="str">
        <f>HYPERLINK("https://www.airitibooks.com/Detail/Detail?PublicationID=P20201218066", "https://www.airitibooks.com/Detail/Detail?PublicationID=P20201218066")</f>
        <v>https://www.airitibooks.com/Detail/Detail?PublicationID=P20201218066</v>
      </c>
    </row>
    <row r="938" spans="1:5" x14ac:dyDescent="0.3">
      <c r="A938" s="16">
        <v>937</v>
      </c>
      <c r="B938" s="38" t="s">
        <v>3462</v>
      </c>
      <c r="C938" s="39" t="s">
        <v>126</v>
      </c>
      <c r="D938" s="38" t="s">
        <v>4456</v>
      </c>
      <c r="E938" s="44" t="str">
        <f>HYPERLINK("https://www.airitibooks.com/Detail/Detail?PublicationID=P20201218071", "https://www.airitibooks.com/Detail/Detail?PublicationID=P20201218071")</f>
        <v>https://www.airitibooks.com/Detail/Detail?PublicationID=P20201218071</v>
      </c>
    </row>
    <row r="939" spans="1:5" x14ac:dyDescent="0.3">
      <c r="A939" s="16">
        <v>938</v>
      </c>
      <c r="B939" s="38" t="s">
        <v>3463</v>
      </c>
      <c r="C939" s="39" t="s">
        <v>126</v>
      </c>
      <c r="D939" s="38" t="s">
        <v>4457</v>
      </c>
      <c r="E939" s="44" t="str">
        <f>HYPERLINK("https://www.airitibooks.com/Detail/Detail?PublicationID=P20201218076", "https://www.airitibooks.com/Detail/Detail?PublicationID=P20201218076")</f>
        <v>https://www.airitibooks.com/Detail/Detail?PublicationID=P20201218076</v>
      </c>
    </row>
    <row r="940" spans="1:5" x14ac:dyDescent="0.3">
      <c r="A940" s="16">
        <v>939</v>
      </c>
      <c r="B940" s="38" t="s">
        <v>3464</v>
      </c>
      <c r="C940" s="39" t="s">
        <v>126</v>
      </c>
      <c r="D940" s="38" t="s">
        <v>4458</v>
      </c>
      <c r="E940" s="44" t="str">
        <f>HYPERLINK("https://www.airitibooks.com/Detail/Detail?PublicationID=P20201218079", "https://www.airitibooks.com/Detail/Detail?PublicationID=P20201218079")</f>
        <v>https://www.airitibooks.com/Detail/Detail?PublicationID=P20201218079</v>
      </c>
    </row>
    <row r="941" spans="1:5" x14ac:dyDescent="0.3">
      <c r="A941" s="16">
        <v>940</v>
      </c>
      <c r="B941" s="38" t="s">
        <v>3465</v>
      </c>
      <c r="C941" s="39" t="s">
        <v>126</v>
      </c>
      <c r="D941" s="38" t="s">
        <v>4459</v>
      </c>
      <c r="E941" s="44" t="str">
        <f>HYPERLINK("https://www.airitibooks.com/Detail/Detail?PublicationID=P20201218080", "https://www.airitibooks.com/Detail/Detail?PublicationID=P20201218080")</f>
        <v>https://www.airitibooks.com/Detail/Detail?PublicationID=P20201218080</v>
      </c>
    </row>
    <row r="942" spans="1:5" x14ac:dyDescent="0.3">
      <c r="A942" s="16">
        <v>941</v>
      </c>
      <c r="B942" s="38" t="s">
        <v>3466</v>
      </c>
      <c r="C942" s="39" t="s">
        <v>126</v>
      </c>
      <c r="D942" s="38" t="s">
        <v>4460</v>
      </c>
      <c r="E942" s="44" t="str">
        <f>HYPERLINK("https://www.airitibooks.com/Detail/Detail?PublicationID=P20201218081", "https://www.airitibooks.com/Detail/Detail?PublicationID=P20201218081")</f>
        <v>https://www.airitibooks.com/Detail/Detail?PublicationID=P20201218081</v>
      </c>
    </row>
    <row r="943" spans="1:5" x14ac:dyDescent="0.3">
      <c r="A943" s="16">
        <v>942</v>
      </c>
      <c r="B943" s="38" t="s">
        <v>3467</v>
      </c>
      <c r="C943" s="39" t="s">
        <v>126</v>
      </c>
      <c r="D943" s="38" t="s">
        <v>4461</v>
      </c>
      <c r="E943" s="44" t="str">
        <f>HYPERLINK("https://www.airitibooks.com/Detail/Detail?PublicationID=P20201218087", "https://www.airitibooks.com/Detail/Detail?PublicationID=P20201218087")</f>
        <v>https://www.airitibooks.com/Detail/Detail?PublicationID=P20201218087</v>
      </c>
    </row>
    <row r="944" spans="1:5" x14ac:dyDescent="0.3">
      <c r="A944" s="16">
        <v>943</v>
      </c>
      <c r="B944" s="38" t="s">
        <v>3468</v>
      </c>
      <c r="C944" s="39" t="s">
        <v>126</v>
      </c>
      <c r="D944" s="38" t="s">
        <v>4462</v>
      </c>
      <c r="E944" s="44" t="str">
        <f>HYPERLINK("https://www.airitibooks.com/Detail/Detail?PublicationID=P20201218088", "https://www.airitibooks.com/Detail/Detail?PublicationID=P20201218088")</f>
        <v>https://www.airitibooks.com/Detail/Detail?PublicationID=P20201218088</v>
      </c>
    </row>
    <row r="945" spans="1:5" x14ac:dyDescent="0.3">
      <c r="A945" s="16">
        <v>944</v>
      </c>
      <c r="B945" s="38" t="s">
        <v>3469</v>
      </c>
      <c r="C945" s="39" t="s">
        <v>126</v>
      </c>
      <c r="D945" s="38" t="s">
        <v>4463</v>
      </c>
      <c r="E945" s="44" t="str">
        <f>HYPERLINK("https://www.airitibooks.com/Detail/Detail?PublicationID=P20201218574", "https://www.airitibooks.com/Detail/Detail?PublicationID=P20201218574")</f>
        <v>https://www.airitibooks.com/Detail/Detail?PublicationID=P20201218574</v>
      </c>
    </row>
    <row r="946" spans="1:5" x14ac:dyDescent="0.3">
      <c r="A946" s="16">
        <v>945</v>
      </c>
      <c r="B946" s="38" t="s">
        <v>3470</v>
      </c>
      <c r="C946" s="39" t="s">
        <v>4589</v>
      </c>
      <c r="D946" s="38" t="s">
        <v>4464</v>
      </c>
      <c r="E946" s="44" t="str">
        <f>HYPERLINK("https://www.airitibooks.com/Detail/Detail?PublicationID=P20201222055", "https://www.airitibooks.com/Detail/Detail?PublicationID=P20201222055")</f>
        <v>https://www.airitibooks.com/Detail/Detail?PublicationID=P20201222055</v>
      </c>
    </row>
    <row r="947" spans="1:5" x14ac:dyDescent="0.3">
      <c r="A947" s="16">
        <v>946</v>
      </c>
      <c r="B947" s="38" t="s">
        <v>3471</v>
      </c>
      <c r="C947" s="39" t="s">
        <v>4590</v>
      </c>
      <c r="D947" s="38" t="s">
        <v>4465</v>
      </c>
      <c r="E947" s="44" t="str">
        <f>HYPERLINK("https://www.airitibooks.com/Detail/Detail?PublicationID=P20201222056", "https://www.airitibooks.com/Detail/Detail?PublicationID=P20201222056")</f>
        <v>https://www.airitibooks.com/Detail/Detail?PublicationID=P20201222056</v>
      </c>
    </row>
    <row r="948" spans="1:5" x14ac:dyDescent="0.3">
      <c r="A948" s="16">
        <v>947</v>
      </c>
      <c r="B948" s="38" t="s">
        <v>3472</v>
      </c>
      <c r="C948" s="39" t="s">
        <v>125</v>
      </c>
      <c r="D948" s="38" t="s">
        <v>4466</v>
      </c>
      <c r="E948" s="44" t="str">
        <f>HYPERLINK("https://www.airitibooks.com/Detail/Detail?PublicationID=P20201231147", "https://www.airitibooks.com/Detail/Detail?PublicationID=P20201231147")</f>
        <v>https://www.airitibooks.com/Detail/Detail?PublicationID=P20201231147</v>
      </c>
    </row>
    <row r="949" spans="1:5" x14ac:dyDescent="0.3">
      <c r="A949" s="16">
        <v>948</v>
      </c>
      <c r="B949" s="38" t="s">
        <v>3473</v>
      </c>
      <c r="C949" s="39" t="s">
        <v>126</v>
      </c>
      <c r="D949" s="38" t="s">
        <v>4467</v>
      </c>
      <c r="E949" s="44" t="str">
        <f>HYPERLINK("https://www.airitibooks.com/Detail/Detail?PublicationID=P20201231151", "https://www.airitibooks.com/Detail/Detail?PublicationID=P20201231151")</f>
        <v>https://www.airitibooks.com/Detail/Detail?PublicationID=P20201231151</v>
      </c>
    </row>
    <row r="950" spans="1:5" x14ac:dyDescent="0.3">
      <c r="A950" s="16">
        <v>949</v>
      </c>
      <c r="B950" s="38" t="s">
        <v>3474</v>
      </c>
      <c r="C950" s="39" t="s">
        <v>126</v>
      </c>
      <c r="D950" s="38" t="s">
        <v>4468</v>
      </c>
      <c r="E950" s="44" t="str">
        <f>HYPERLINK("https://www.airitibooks.com/Detail/Detail?PublicationID=P20201231152", "https://www.airitibooks.com/Detail/Detail?PublicationID=P20201231152")</f>
        <v>https://www.airitibooks.com/Detail/Detail?PublicationID=P20201231152</v>
      </c>
    </row>
    <row r="951" spans="1:5" x14ac:dyDescent="0.3">
      <c r="A951" s="16">
        <v>950</v>
      </c>
      <c r="B951" s="38" t="s">
        <v>3475</v>
      </c>
      <c r="C951" s="39" t="s">
        <v>126</v>
      </c>
      <c r="D951" s="38" t="s">
        <v>4469</v>
      </c>
      <c r="E951" s="44" t="str">
        <f>HYPERLINK("https://www.airitibooks.com/Detail/Detail?PublicationID=P20201231155", "https://www.airitibooks.com/Detail/Detail?PublicationID=P20201231155")</f>
        <v>https://www.airitibooks.com/Detail/Detail?PublicationID=P20201231155</v>
      </c>
    </row>
    <row r="952" spans="1:5" x14ac:dyDescent="0.3">
      <c r="A952" s="16">
        <v>951</v>
      </c>
      <c r="B952" s="38" t="s">
        <v>3476</v>
      </c>
      <c r="C952" s="39" t="s">
        <v>126</v>
      </c>
      <c r="D952" s="38" t="s">
        <v>4470</v>
      </c>
      <c r="E952" s="44" t="str">
        <f>HYPERLINK("https://www.airitibooks.com/Detail/Detail?PublicationID=P20201231158", "https://www.airitibooks.com/Detail/Detail?PublicationID=P20201231158")</f>
        <v>https://www.airitibooks.com/Detail/Detail?PublicationID=P20201231158</v>
      </c>
    </row>
    <row r="953" spans="1:5" x14ac:dyDescent="0.3">
      <c r="A953" s="16">
        <v>952</v>
      </c>
      <c r="B953" s="38" t="s">
        <v>3477</v>
      </c>
      <c r="C953" s="39" t="s">
        <v>126</v>
      </c>
      <c r="D953" s="38" t="s">
        <v>4471</v>
      </c>
      <c r="E953" s="44" t="str">
        <f>HYPERLINK("https://www.airitibooks.com/Detail/Detail?PublicationID=P20201231159", "https://www.airitibooks.com/Detail/Detail?PublicationID=P20201231159")</f>
        <v>https://www.airitibooks.com/Detail/Detail?PublicationID=P20201231159</v>
      </c>
    </row>
    <row r="954" spans="1:5" x14ac:dyDescent="0.3">
      <c r="A954" s="16">
        <v>953</v>
      </c>
      <c r="B954" s="38" t="s">
        <v>3478</v>
      </c>
      <c r="C954" s="39" t="s">
        <v>126</v>
      </c>
      <c r="D954" s="38" t="s">
        <v>4472</v>
      </c>
      <c r="E954" s="44" t="str">
        <f>HYPERLINK("https://www.airitibooks.com/Detail/Detail?PublicationID=P20201231161", "https://www.airitibooks.com/Detail/Detail?PublicationID=P20201231161")</f>
        <v>https://www.airitibooks.com/Detail/Detail?PublicationID=P20201231161</v>
      </c>
    </row>
    <row r="955" spans="1:5" x14ac:dyDescent="0.3">
      <c r="A955" s="16">
        <v>954</v>
      </c>
      <c r="B955" s="38" t="s">
        <v>3479</v>
      </c>
      <c r="C955" s="39" t="s">
        <v>126</v>
      </c>
      <c r="D955" s="38" t="s">
        <v>4473</v>
      </c>
      <c r="E955" s="44" t="str">
        <f>HYPERLINK("https://www.airitibooks.com/Detail/Detail?PublicationID=P20201231164", "https://www.airitibooks.com/Detail/Detail?PublicationID=P20201231164")</f>
        <v>https://www.airitibooks.com/Detail/Detail?PublicationID=P20201231164</v>
      </c>
    </row>
    <row r="956" spans="1:5" x14ac:dyDescent="0.3">
      <c r="A956" s="16">
        <v>955</v>
      </c>
      <c r="B956" s="38" t="s">
        <v>3480</v>
      </c>
      <c r="C956" s="39" t="s">
        <v>126</v>
      </c>
      <c r="D956" s="38" t="s">
        <v>4474</v>
      </c>
      <c r="E956" s="44" t="str">
        <f>HYPERLINK("https://www.airitibooks.com/Detail/Detail?PublicationID=P20201231167", "https://www.airitibooks.com/Detail/Detail?PublicationID=P20201231167")</f>
        <v>https://www.airitibooks.com/Detail/Detail?PublicationID=P20201231167</v>
      </c>
    </row>
    <row r="957" spans="1:5" x14ac:dyDescent="0.3">
      <c r="A957" s="16">
        <v>956</v>
      </c>
      <c r="B957" s="38" t="s">
        <v>3481</v>
      </c>
      <c r="C957" s="39" t="s">
        <v>126</v>
      </c>
      <c r="D957" s="38" t="s">
        <v>4475</v>
      </c>
      <c r="E957" s="44" t="str">
        <f>HYPERLINK("https://www.airitibooks.com/Detail/Detail?PublicationID=P20201231172", "https://www.airitibooks.com/Detail/Detail?PublicationID=P20201231172")</f>
        <v>https://www.airitibooks.com/Detail/Detail?PublicationID=P20201231172</v>
      </c>
    </row>
    <row r="958" spans="1:5" x14ac:dyDescent="0.3">
      <c r="A958" s="16">
        <v>957</v>
      </c>
      <c r="B958" s="38" t="s">
        <v>3482</v>
      </c>
      <c r="C958" s="39" t="s">
        <v>126</v>
      </c>
      <c r="D958" s="38" t="s">
        <v>4476</v>
      </c>
      <c r="E958" s="44" t="str">
        <f>HYPERLINK("https://www.airitibooks.com/Detail/Detail?PublicationID=P20201231176", "https://www.airitibooks.com/Detail/Detail?PublicationID=P20201231176")</f>
        <v>https://www.airitibooks.com/Detail/Detail?PublicationID=P20201231176</v>
      </c>
    </row>
    <row r="959" spans="1:5" x14ac:dyDescent="0.3">
      <c r="A959" s="16">
        <v>958</v>
      </c>
      <c r="B959" s="38" t="s">
        <v>3483</v>
      </c>
      <c r="C959" s="39" t="s">
        <v>126</v>
      </c>
      <c r="D959" s="38" t="s">
        <v>4477</v>
      </c>
      <c r="E959" s="44" t="str">
        <f>HYPERLINK("https://www.airitibooks.com/Detail/Detail?PublicationID=P20201231191", "https://www.airitibooks.com/Detail/Detail?PublicationID=P20201231191")</f>
        <v>https://www.airitibooks.com/Detail/Detail?PublicationID=P20201231191</v>
      </c>
    </row>
    <row r="960" spans="1:5" x14ac:dyDescent="0.3">
      <c r="A960" s="16">
        <v>959</v>
      </c>
      <c r="B960" s="38" t="s">
        <v>3484</v>
      </c>
      <c r="C960" s="39" t="s">
        <v>126</v>
      </c>
      <c r="D960" s="38" t="s">
        <v>4478</v>
      </c>
      <c r="E960" s="44" t="str">
        <f>HYPERLINK("https://www.airitibooks.com/Detail/Detail?PublicationID=P20201231253", "https://www.airitibooks.com/Detail/Detail?PublicationID=P20201231253")</f>
        <v>https://www.airitibooks.com/Detail/Detail?PublicationID=P20201231253</v>
      </c>
    </row>
    <row r="961" spans="1:5" x14ac:dyDescent="0.3">
      <c r="A961" s="16">
        <v>960</v>
      </c>
      <c r="B961" s="38" t="s">
        <v>3485</v>
      </c>
      <c r="C961" s="39" t="s">
        <v>126</v>
      </c>
      <c r="D961" s="38" t="s">
        <v>4479</v>
      </c>
      <c r="E961" s="44" t="str">
        <f>HYPERLINK("https://www.airitibooks.com/Detail/Detail?PublicationID=P20201231254", "https://www.airitibooks.com/Detail/Detail?PublicationID=P20201231254")</f>
        <v>https://www.airitibooks.com/Detail/Detail?PublicationID=P20201231254</v>
      </c>
    </row>
    <row r="962" spans="1:5" x14ac:dyDescent="0.3">
      <c r="A962" s="16">
        <v>961</v>
      </c>
      <c r="B962" s="38" t="s">
        <v>3486</v>
      </c>
      <c r="C962" s="39" t="s">
        <v>126</v>
      </c>
      <c r="D962" s="38" t="s">
        <v>4480</v>
      </c>
      <c r="E962" s="44" t="str">
        <f>HYPERLINK("https://www.airitibooks.com/Detail/Detail?PublicationID=P20201231402", "https://www.airitibooks.com/Detail/Detail?PublicationID=P20201231402")</f>
        <v>https://www.airitibooks.com/Detail/Detail?PublicationID=P20201231402</v>
      </c>
    </row>
    <row r="963" spans="1:5" x14ac:dyDescent="0.3">
      <c r="A963" s="16">
        <v>962</v>
      </c>
      <c r="B963" s="38" t="s">
        <v>3487</v>
      </c>
      <c r="C963" s="39" t="s">
        <v>126</v>
      </c>
      <c r="D963" s="38" t="s">
        <v>4481</v>
      </c>
      <c r="E963" s="44" t="str">
        <f>HYPERLINK("https://www.airitibooks.com/Detail/Detail?PublicationID=P20201231403", "https://www.airitibooks.com/Detail/Detail?PublicationID=P20201231403")</f>
        <v>https://www.airitibooks.com/Detail/Detail?PublicationID=P20201231403</v>
      </c>
    </row>
    <row r="964" spans="1:5" x14ac:dyDescent="0.3">
      <c r="A964" s="16">
        <v>963</v>
      </c>
      <c r="B964" s="38" t="s">
        <v>3488</v>
      </c>
      <c r="C964" s="39" t="s">
        <v>128</v>
      </c>
      <c r="D964" s="38" t="s">
        <v>4482</v>
      </c>
      <c r="E964" s="44" t="str">
        <f>HYPERLINK("https://www.airitibooks.com/Detail/Detail?PublicationID=P20210106002", "https://www.airitibooks.com/Detail/Detail?PublicationID=P20210106002")</f>
        <v>https://www.airitibooks.com/Detail/Detail?PublicationID=P20210106002</v>
      </c>
    </row>
    <row r="965" spans="1:5" x14ac:dyDescent="0.3">
      <c r="A965" s="16">
        <v>964</v>
      </c>
      <c r="B965" s="38" t="s">
        <v>3489</v>
      </c>
      <c r="C965" s="39" t="s">
        <v>126</v>
      </c>
      <c r="D965" s="38" t="s">
        <v>4483</v>
      </c>
      <c r="E965" s="44" t="str">
        <f>HYPERLINK("https://www.airitibooks.com/Detail/Detail?PublicationID=P20210111016", "https://www.airitibooks.com/Detail/Detail?PublicationID=P20210111016")</f>
        <v>https://www.airitibooks.com/Detail/Detail?PublicationID=P20210111016</v>
      </c>
    </row>
    <row r="966" spans="1:5" x14ac:dyDescent="0.3">
      <c r="A966" s="16">
        <v>965</v>
      </c>
      <c r="B966" s="38" t="s">
        <v>3490</v>
      </c>
      <c r="C966" s="39" t="s">
        <v>126</v>
      </c>
      <c r="D966" s="38" t="s">
        <v>4484</v>
      </c>
      <c r="E966" s="44" t="str">
        <f>HYPERLINK("https://www.airitibooks.com/Detail/Detail?PublicationID=P20210111019", "https://www.airitibooks.com/Detail/Detail?PublicationID=P20210111019")</f>
        <v>https://www.airitibooks.com/Detail/Detail?PublicationID=P20210111019</v>
      </c>
    </row>
    <row r="967" spans="1:5" x14ac:dyDescent="0.3">
      <c r="A967" s="16">
        <v>966</v>
      </c>
      <c r="B967" s="38" t="s">
        <v>3491</v>
      </c>
      <c r="C967" s="39" t="s">
        <v>126</v>
      </c>
      <c r="D967" s="38" t="s">
        <v>4485</v>
      </c>
      <c r="E967" s="44" t="str">
        <f>HYPERLINK("https://www.airitibooks.com/Detail/Detail?PublicationID=P20210111020", "https://www.airitibooks.com/Detail/Detail?PublicationID=P20210111020")</f>
        <v>https://www.airitibooks.com/Detail/Detail?PublicationID=P20210111020</v>
      </c>
    </row>
    <row r="968" spans="1:5" x14ac:dyDescent="0.3">
      <c r="A968" s="16">
        <v>967</v>
      </c>
      <c r="B968" s="38" t="s">
        <v>3492</v>
      </c>
      <c r="C968" s="39" t="s">
        <v>126</v>
      </c>
      <c r="D968" s="38" t="s">
        <v>4486</v>
      </c>
      <c r="E968" s="44" t="str">
        <f>HYPERLINK("https://www.airitibooks.com/Detail/Detail?PublicationID=P20210111025", "https://www.airitibooks.com/Detail/Detail?PublicationID=P20210111025")</f>
        <v>https://www.airitibooks.com/Detail/Detail?PublicationID=P20210111025</v>
      </c>
    </row>
    <row r="969" spans="1:5" x14ac:dyDescent="0.3">
      <c r="A969" s="16">
        <v>968</v>
      </c>
      <c r="B969" s="38" t="s">
        <v>3493</v>
      </c>
      <c r="C969" s="39" t="s">
        <v>126</v>
      </c>
      <c r="D969" s="38" t="s">
        <v>4487</v>
      </c>
      <c r="E969" s="44" t="str">
        <f>HYPERLINK("https://www.airitibooks.com/Detail/Detail?PublicationID=P20210111027", "https://www.airitibooks.com/Detail/Detail?PublicationID=P20210111027")</f>
        <v>https://www.airitibooks.com/Detail/Detail?PublicationID=P20210111027</v>
      </c>
    </row>
    <row r="970" spans="1:5" x14ac:dyDescent="0.3">
      <c r="A970" s="16">
        <v>969</v>
      </c>
      <c r="B970" s="38" t="s">
        <v>3494</v>
      </c>
      <c r="C970" s="39" t="s">
        <v>126</v>
      </c>
      <c r="D970" s="38" t="s">
        <v>4488</v>
      </c>
      <c r="E970" s="44" t="str">
        <f>HYPERLINK("https://www.airitibooks.com/Detail/Detail?PublicationID=P20210111037", "https://www.airitibooks.com/Detail/Detail?PublicationID=P20210111037")</f>
        <v>https://www.airitibooks.com/Detail/Detail?PublicationID=P20210111037</v>
      </c>
    </row>
    <row r="971" spans="1:5" x14ac:dyDescent="0.3">
      <c r="A971" s="16">
        <v>970</v>
      </c>
      <c r="B971" s="38" t="s">
        <v>3495</v>
      </c>
      <c r="C971" s="39" t="s">
        <v>126</v>
      </c>
      <c r="D971" s="38" t="s">
        <v>4489</v>
      </c>
      <c r="E971" s="44" t="str">
        <f>HYPERLINK("https://www.airitibooks.com/Detail/Detail?PublicationID=P20210111039", "https://www.airitibooks.com/Detail/Detail?PublicationID=P20210111039")</f>
        <v>https://www.airitibooks.com/Detail/Detail?PublicationID=P20210111039</v>
      </c>
    </row>
    <row r="972" spans="1:5" x14ac:dyDescent="0.3">
      <c r="A972" s="16">
        <v>971</v>
      </c>
      <c r="B972" s="38" t="s">
        <v>3496</v>
      </c>
      <c r="C972" s="39" t="s">
        <v>126</v>
      </c>
      <c r="D972" s="38" t="s">
        <v>4490</v>
      </c>
      <c r="E972" s="44" t="str">
        <f>HYPERLINK("https://www.airitibooks.com/Detail/Detail?PublicationID=P20210111055", "https://www.airitibooks.com/Detail/Detail?PublicationID=P20210111055")</f>
        <v>https://www.airitibooks.com/Detail/Detail?PublicationID=P20210111055</v>
      </c>
    </row>
    <row r="973" spans="1:5" x14ac:dyDescent="0.3">
      <c r="A973" s="16">
        <v>972</v>
      </c>
      <c r="B973" s="38" t="s">
        <v>3497</v>
      </c>
      <c r="C973" s="39" t="s">
        <v>126</v>
      </c>
      <c r="D973" s="38" t="s">
        <v>4491</v>
      </c>
      <c r="E973" s="44" t="str">
        <f>HYPERLINK("https://www.airitibooks.com/Detail/Detail?PublicationID=P20210111056", "https://www.airitibooks.com/Detail/Detail?PublicationID=P20210111056")</f>
        <v>https://www.airitibooks.com/Detail/Detail?PublicationID=P20210111056</v>
      </c>
    </row>
    <row r="974" spans="1:5" x14ac:dyDescent="0.3">
      <c r="A974" s="16">
        <v>973</v>
      </c>
      <c r="B974" s="38" t="s">
        <v>3498</v>
      </c>
      <c r="C974" s="39" t="s">
        <v>126</v>
      </c>
      <c r="D974" s="38" t="s">
        <v>4492</v>
      </c>
      <c r="E974" s="44" t="str">
        <f>HYPERLINK("https://www.airitibooks.com/Detail/Detail?PublicationID=P20210111064", "https://www.airitibooks.com/Detail/Detail?PublicationID=P20210111064")</f>
        <v>https://www.airitibooks.com/Detail/Detail?PublicationID=P20210111064</v>
      </c>
    </row>
    <row r="975" spans="1:5" x14ac:dyDescent="0.3">
      <c r="A975" s="16">
        <v>974</v>
      </c>
      <c r="B975" s="38" t="s">
        <v>3499</v>
      </c>
      <c r="C975" s="39" t="s">
        <v>126</v>
      </c>
      <c r="D975" s="38" t="s">
        <v>4493</v>
      </c>
      <c r="E975" s="44" t="str">
        <f>HYPERLINK("https://www.airitibooks.com/Detail/Detail?PublicationID=P20210111094", "https://www.airitibooks.com/Detail/Detail?PublicationID=P20210111094")</f>
        <v>https://www.airitibooks.com/Detail/Detail?PublicationID=P20210111094</v>
      </c>
    </row>
    <row r="976" spans="1:5" x14ac:dyDescent="0.3">
      <c r="A976" s="16">
        <v>975</v>
      </c>
      <c r="B976" s="38" t="s">
        <v>3500</v>
      </c>
      <c r="C976" s="39" t="s">
        <v>126</v>
      </c>
      <c r="D976" s="38" t="s">
        <v>4494</v>
      </c>
      <c r="E976" s="44" t="str">
        <f>HYPERLINK("https://www.airitibooks.com/Detail/Detail?PublicationID=P20210129022", "https://www.airitibooks.com/Detail/Detail?PublicationID=P20210129022")</f>
        <v>https://www.airitibooks.com/Detail/Detail?PublicationID=P20210129022</v>
      </c>
    </row>
    <row r="977" spans="1:5" x14ac:dyDescent="0.3">
      <c r="A977" s="16">
        <v>976</v>
      </c>
      <c r="B977" s="38" t="s">
        <v>3501</v>
      </c>
      <c r="C977" s="39" t="s">
        <v>126</v>
      </c>
      <c r="D977" s="38" t="s">
        <v>4495</v>
      </c>
      <c r="E977" s="44" t="str">
        <f>HYPERLINK("https://www.airitibooks.com/Detail/Detail?PublicationID=P20210129029", "https://www.airitibooks.com/Detail/Detail?PublicationID=P20210129029")</f>
        <v>https://www.airitibooks.com/Detail/Detail?PublicationID=P20210129029</v>
      </c>
    </row>
    <row r="978" spans="1:5" x14ac:dyDescent="0.3">
      <c r="A978" s="16">
        <v>977</v>
      </c>
      <c r="B978" s="38" t="s">
        <v>3502</v>
      </c>
      <c r="C978" s="39" t="s">
        <v>126</v>
      </c>
      <c r="D978" s="38" t="s">
        <v>4496</v>
      </c>
      <c r="E978" s="44" t="str">
        <f>HYPERLINK("https://www.airitibooks.com/Detail/Detail?PublicationID=P20210220009", "https://www.airitibooks.com/Detail/Detail?PublicationID=P20210220009")</f>
        <v>https://www.airitibooks.com/Detail/Detail?PublicationID=P20210220009</v>
      </c>
    </row>
    <row r="979" spans="1:5" x14ac:dyDescent="0.3">
      <c r="A979" s="16">
        <v>978</v>
      </c>
      <c r="B979" s="38" t="s">
        <v>3503</v>
      </c>
      <c r="C979" s="39" t="s">
        <v>126</v>
      </c>
      <c r="D979" s="38" t="s">
        <v>4497</v>
      </c>
      <c r="E979" s="44" t="str">
        <f>HYPERLINK("https://www.airitibooks.com/Detail/Detail?PublicationID=P20210225021", "https://www.airitibooks.com/Detail/Detail?PublicationID=P20210225021")</f>
        <v>https://www.airitibooks.com/Detail/Detail?PublicationID=P20210225021</v>
      </c>
    </row>
    <row r="980" spans="1:5" x14ac:dyDescent="0.3">
      <c r="A980" s="16">
        <v>979</v>
      </c>
      <c r="B980" s="38" t="s">
        <v>3504</v>
      </c>
      <c r="C980" s="39" t="s">
        <v>126</v>
      </c>
      <c r="D980" s="38" t="s">
        <v>4498</v>
      </c>
      <c r="E980" s="44" t="str">
        <f>HYPERLINK("https://www.airitibooks.com/Detail/Detail?PublicationID=P20210225022", "https://www.airitibooks.com/Detail/Detail?PublicationID=P20210225022")</f>
        <v>https://www.airitibooks.com/Detail/Detail?PublicationID=P20210225022</v>
      </c>
    </row>
    <row r="981" spans="1:5" x14ac:dyDescent="0.3">
      <c r="A981" s="16">
        <v>980</v>
      </c>
      <c r="B981" s="38" t="s">
        <v>3505</v>
      </c>
      <c r="C981" s="39" t="s">
        <v>126</v>
      </c>
      <c r="D981" s="38" t="s">
        <v>4499</v>
      </c>
      <c r="E981" s="44" t="str">
        <f>HYPERLINK("https://www.airitibooks.com/Detail/Detail?PublicationID=P20210225023", "https://www.airitibooks.com/Detail/Detail?PublicationID=P20210225023")</f>
        <v>https://www.airitibooks.com/Detail/Detail?PublicationID=P20210225023</v>
      </c>
    </row>
    <row r="982" spans="1:5" x14ac:dyDescent="0.3">
      <c r="A982" s="16">
        <v>981</v>
      </c>
      <c r="B982" s="38" t="s">
        <v>3506</v>
      </c>
      <c r="C982" s="39" t="s">
        <v>126</v>
      </c>
      <c r="D982" s="38" t="s">
        <v>4500</v>
      </c>
      <c r="E982" s="44" t="str">
        <f>HYPERLINK("https://www.airitibooks.com/Detail/Detail?PublicationID=P20210225024", "https://www.airitibooks.com/Detail/Detail?PublicationID=P20210225024")</f>
        <v>https://www.airitibooks.com/Detail/Detail?PublicationID=P20210225024</v>
      </c>
    </row>
    <row r="983" spans="1:5" x14ac:dyDescent="0.3">
      <c r="A983" s="16">
        <v>982</v>
      </c>
      <c r="B983" s="38" t="s">
        <v>3507</v>
      </c>
      <c r="C983" s="39" t="s">
        <v>126</v>
      </c>
      <c r="D983" s="38" t="s">
        <v>4501</v>
      </c>
      <c r="E983" s="44" t="str">
        <f>HYPERLINK("https://www.airitibooks.com/Detail/Detail?PublicationID=P20210225025", "https://www.airitibooks.com/Detail/Detail?PublicationID=P20210225025")</f>
        <v>https://www.airitibooks.com/Detail/Detail?PublicationID=P20210225025</v>
      </c>
    </row>
    <row r="984" spans="1:5" x14ac:dyDescent="0.3">
      <c r="A984" s="16">
        <v>983</v>
      </c>
      <c r="B984" s="38" t="s">
        <v>3508</v>
      </c>
      <c r="C984" s="39" t="s">
        <v>126</v>
      </c>
      <c r="D984" s="38" t="s">
        <v>4502</v>
      </c>
      <c r="E984" s="44" t="str">
        <f>HYPERLINK("https://www.airitibooks.com/Detail/Detail?PublicationID=P20210225027", "https://www.airitibooks.com/Detail/Detail?PublicationID=P20210225027")</f>
        <v>https://www.airitibooks.com/Detail/Detail?PublicationID=P20210225027</v>
      </c>
    </row>
    <row r="985" spans="1:5" x14ac:dyDescent="0.3">
      <c r="A985" s="16">
        <v>984</v>
      </c>
      <c r="B985" s="38" t="s">
        <v>3509</v>
      </c>
      <c r="C985" s="39" t="s">
        <v>126</v>
      </c>
      <c r="D985" s="38" t="s">
        <v>4503</v>
      </c>
      <c r="E985" s="44" t="str">
        <f>HYPERLINK("https://www.airitibooks.com/Detail/Detail?PublicationID=P20210225028", "https://www.airitibooks.com/Detail/Detail?PublicationID=P20210225028")</f>
        <v>https://www.airitibooks.com/Detail/Detail?PublicationID=P20210225028</v>
      </c>
    </row>
    <row r="986" spans="1:5" x14ac:dyDescent="0.3">
      <c r="A986" s="16">
        <v>985</v>
      </c>
      <c r="B986" s="38" t="s">
        <v>3510</v>
      </c>
      <c r="C986" s="39" t="s">
        <v>126</v>
      </c>
      <c r="D986" s="38" t="s">
        <v>4504</v>
      </c>
      <c r="E986" s="44" t="str">
        <f>HYPERLINK("https://www.airitibooks.com/Detail/Detail?PublicationID=P20210225029", "https://www.airitibooks.com/Detail/Detail?PublicationID=P20210225029")</f>
        <v>https://www.airitibooks.com/Detail/Detail?PublicationID=P20210225029</v>
      </c>
    </row>
    <row r="987" spans="1:5" x14ac:dyDescent="0.3">
      <c r="A987" s="16">
        <v>986</v>
      </c>
      <c r="B987" s="38" t="s">
        <v>3511</v>
      </c>
      <c r="C987" s="39" t="s">
        <v>126</v>
      </c>
      <c r="D987" s="38" t="s">
        <v>4505</v>
      </c>
      <c r="E987" s="44" t="str">
        <f>HYPERLINK("https://www.airitibooks.com/Detail/Detail?PublicationID=P20210225030", "https://www.airitibooks.com/Detail/Detail?PublicationID=P20210225030")</f>
        <v>https://www.airitibooks.com/Detail/Detail?PublicationID=P20210225030</v>
      </c>
    </row>
    <row r="988" spans="1:5" x14ac:dyDescent="0.3">
      <c r="A988" s="16">
        <v>987</v>
      </c>
      <c r="B988" s="38" t="s">
        <v>3512</v>
      </c>
      <c r="C988" s="39" t="s">
        <v>126</v>
      </c>
      <c r="D988" s="38" t="s">
        <v>4506</v>
      </c>
      <c r="E988" s="44" t="str">
        <f>HYPERLINK("https://www.airitibooks.com/Detail/Detail?PublicationID=P20210225031", "https://www.airitibooks.com/Detail/Detail?PublicationID=P20210225031")</f>
        <v>https://www.airitibooks.com/Detail/Detail?PublicationID=P20210225031</v>
      </c>
    </row>
    <row r="989" spans="1:5" x14ac:dyDescent="0.3">
      <c r="A989" s="16">
        <v>988</v>
      </c>
      <c r="B989" s="38" t="s">
        <v>3513</v>
      </c>
      <c r="C989" s="39" t="s">
        <v>126</v>
      </c>
      <c r="D989" s="38" t="s">
        <v>4507</v>
      </c>
      <c r="E989" s="44" t="str">
        <f>HYPERLINK("https://www.airitibooks.com/Detail/Detail?PublicationID=P20210225032", "https://www.airitibooks.com/Detail/Detail?PublicationID=P20210225032")</f>
        <v>https://www.airitibooks.com/Detail/Detail?PublicationID=P20210225032</v>
      </c>
    </row>
    <row r="990" spans="1:5" x14ac:dyDescent="0.3">
      <c r="A990" s="16">
        <v>989</v>
      </c>
      <c r="B990" s="38" t="s">
        <v>3514</v>
      </c>
      <c r="C990" s="39" t="s">
        <v>126</v>
      </c>
      <c r="D990" s="38" t="s">
        <v>4508</v>
      </c>
      <c r="E990" s="44" t="str">
        <f>HYPERLINK("https://www.airitibooks.com/Detail/Detail?PublicationID=P20210225033", "https://www.airitibooks.com/Detail/Detail?PublicationID=P20210225033")</f>
        <v>https://www.airitibooks.com/Detail/Detail?PublicationID=P20210225033</v>
      </c>
    </row>
    <row r="991" spans="1:5" x14ac:dyDescent="0.3">
      <c r="A991" s="16">
        <v>990</v>
      </c>
      <c r="B991" s="38" t="s">
        <v>3515</v>
      </c>
      <c r="C991" s="39" t="s">
        <v>126</v>
      </c>
      <c r="D991" s="38" t="s">
        <v>4509</v>
      </c>
      <c r="E991" s="44" t="str">
        <f>HYPERLINK("https://www.airitibooks.com/Detail/Detail?PublicationID=P20210225034", "https://www.airitibooks.com/Detail/Detail?PublicationID=P20210225034")</f>
        <v>https://www.airitibooks.com/Detail/Detail?PublicationID=P20210225034</v>
      </c>
    </row>
    <row r="992" spans="1:5" x14ac:dyDescent="0.3">
      <c r="A992" s="16">
        <v>991</v>
      </c>
      <c r="B992" s="38" t="s">
        <v>3516</v>
      </c>
      <c r="C992" s="39" t="s">
        <v>126</v>
      </c>
      <c r="D992" s="38" t="s">
        <v>4510</v>
      </c>
      <c r="E992" s="44" t="str">
        <f>HYPERLINK("https://www.airitibooks.com/Detail/Detail?PublicationID=P20210225035", "https://www.airitibooks.com/Detail/Detail?PublicationID=P20210225035")</f>
        <v>https://www.airitibooks.com/Detail/Detail?PublicationID=P20210225035</v>
      </c>
    </row>
    <row r="993" spans="1:5" x14ac:dyDescent="0.3">
      <c r="A993" s="16">
        <v>992</v>
      </c>
      <c r="B993" s="38" t="s">
        <v>3517</v>
      </c>
      <c r="C993" s="39" t="s">
        <v>126</v>
      </c>
      <c r="D993" s="38" t="s">
        <v>4511</v>
      </c>
      <c r="E993" s="44" t="str">
        <f>HYPERLINK("https://www.airitibooks.com/Detail/Detail?PublicationID=P20210225036", "https://www.airitibooks.com/Detail/Detail?PublicationID=P20210225036")</f>
        <v>https://www.airitibooks.com/Detail/Detail?PublicationID=P20210225036</v>
      </c>
    </row>
    <row r="994" spans="1:5" x14ac:dyDescent="0.3">
      <c r="A994" s="16">
        <v>993</v>
      </c>
      <c r="B994" s="38" t="s">
        <v>3518</v>
      </c>
      <c r="C994" s="39" t="s">
        <v>126</v>
      </c>
      <c r="D994" s="38" t="s">
        <v>4512</v>
      </c>
      <c r="E994" s="44" t="str">
        <f>HYPERLINK("https://www.airitibooks.com/Detail/Detail?PublicationID=P20210225038", "https://www.airitibooks.com/Detail/Detail?PublicationID=P20210225038")</f>
        <v>https://www.airitibooks.com/Detail/Detail?PublicationID=P20210225038</v>
      </c>
    </row>
    <row r="995" spans="1:5" x14ac:dyDescent="0.3">
      <c r="A995" s="16">
        <v>994</v>
      </c>
      <c r="B995" s="38" t="s">
        <v>3519</v>
      </c>
      <c r="C995" s="39" t="s">
        <v>126</v>
      </c>
      <c r="D995" s="38" t="s">
        <v>4513</v>
      </c>
      <c r="E995" s="44" t="str">
        <f>HYPERLINK("https://www.airitibooks.com/Detail/Detail?PublicationID=P20210225039", "https://www.airitibooks.com/Detail/Detail?PublicationID=P20210225039")</f>
        <v>https://www.airitibooks.com/Detail/Detail?PublicationID=P20210225039</v>
      </c>
    </row>
    <row r="996" spans="1:5" x14ac:dyDescent="0.3">
      <c r="A996" s="16">
        <v>995</v>
      </c>
      <c r="B996" s="38" t="s">
        <v>3520</v>
      </c>
      <c r="C996" s="39" t="s">
        <v>126</v>
      </c>
      <c r="D996" s="38" t="s">
        <v>4514</v>
      </c>
      <c r="E996" s="44" t="str">
        <f>HYPERLINK("https://www.airitibooks.com/Detail/Detail?PublicationID=P20210225144", "https://www.airitibooks.com/Detail/Detail?PublicationID=P20210225144")</f>
        <v>https://www.airitibooks.com/Detail/Detail?PublicationID=P20210225144</v>
      </c>
    </row>
    <row r="997" spans="1:5" x14ac:dyDescent="0.3">
      <c r="A997" s="16">
        <v>996</v>
      </c>
      <c r="B997" s="38" t="s">
        <v>3521</v>
      </c>
      <c r="C997" s="39" t="s">
        <v>126</v>
      </c>
      <c r="D997" s="38" t="s">
        <v>4515</v>
      </c>
      <c r="E997" s="44" t="str">
        <f>HYPERLINK("https://www.airitibooks.com/Detail/Detail?PublicationID=P20210308074", "https://www.airitibooks.com/Detail/Detail?PublicationID=P20210308074")</f>
        <v>https://www.airitibooks.com/Detail/Detail?PublicationID=P20210308074</v>
      </c>
    </row>
    <row r="998" spans="1:5" x14ac:dyDescent="0.3">
      <c r="A998" s="16">
        <v>997</v>
      </c>
      <c r="B998" s="38" t="s">
        <v>3522</v>
      </c>
      <c r="C998" s="39" t="s">
        <v>126</v>
      </c>
      <c r="D998" s="38" t="s">
        <v>4516</v>
      </c>
      <c r="E998" s="44" t="str">
        <f>HYPERLINK("https://www.airitibooks.com/Detail/Detail?PublicationID=P20210308079", "https://www.airitibooks.com/Detail/Detail?PublicationID=P20210308079")</f>
        <v>https://www.airitibooks.com/Detail/Detail?PublicationID=P20210308079</v>
      </c>
    </row>
    <row r="999" spans="1:5" x14ac:dyDescent="0.3">
      <c r="A999" s="16">
        <v>998</v>
      </c>
      <c r="B999" s="38" t="s">
        <v>3523</v>
      </c>
      <c r="C999" s="39" t="s">
        <v>126</v>
      </c>
      <c r="D999" s="38" t="s">
        <v>4517</v>
      </c>
      <c r="E999" s="44" t="str">
        <f>HYPERLINK("https://www.airitibooks.com/Detail/Detail?PublicationID=P20210315072", "https://www.airitibooks.com/Detail/Detail?PublicationID=P20210315072")</f>
        <v>https://www.airitibooks.com/Detail/Detail?PublicationID=P20210315072</v>
      </c>
    </row>
    <row r="1000" spans="1:5" x14ac:dyDescent="0.3">
      <c r="A1000" s="16">
        <v>999</v>
      </c>
      <c r="B1000" s="38" t="s">
        <v>3524</v>
      </c>
      <c r="C1000" s="39" t="s">
        <v>126</v>
      </c>
      <c r="D1000" s="38" t="s">
        <v>4518</v>
      </c>
      <c r="E1000" s="44" t="str">
        <f>HYPERLINK("https://www.airitibooks.com/Detail/Detail?PublicationID=P20210315086", "https://www.airitibooks.com/Detail/Detail?PublicationID=P20210315086")</f>
        <v>https://www.airitibooks.com/Detail/Detail?PublicationID=P20210315086</v>
      </c>
    </row>
    <row r="1001" spans="1:5" x14ac:dyDescent="0.3">
      <c r="A1001" s="16">
        <v>1000</v>
      </c>
      <c r="B1001" s="38" t="s">
        <v>3525</v>
      </c>
      <c r="C1001" s="39" t="s">
        <v>126</v>
      </c>
      <c r="D1001" s="38" t="s">
        <v>4519</v>
      </c>
      <c r="E1001" s="44" t="str">
        <f>HYPERLINK("https://www.airitibooks.com/Detail/Detail?PublicationID=P20210401001", "https://www.airitibooks.com/Detail/Detail?PublicationID=P20210401001")</f>
        <v>https://www.airitibooks.com/Detail/Detail?PublicationID=P20210401001</v>
      </c>
    </row>
    <row r="1002" spans="1:5" x14ac:dyDescent="0.3">
      <c r="A1002" s="16">
        <v>1001</v>
      </c>
      <c r="B1002" s="38" t="s">
        <v>3526</v>
      </c>
      <c r="C1002" s="39" t="s">
        <v>126</v>
      </c>
      <c r="D1002" s="38" t="s">
        <v>4520</v>
      </c>
      <c r="E1002" s="44" t="str">
        <f>HYPERLINK("https://www.airitibooks.com/Detail/Detail?PublicationID=P20210401008", "https://www.airitibooks.com/Detail/Detail?PublicationID=P20210401008")</f>
        <v>https://www.airitibooks.com/Detail/Detail?PublicationID=P20210401008</v>
      </c>
    </row>
    <row r="1003" spans="1:5" x14ac:dyDescent="0.3">
      <c r="A1003" s="16">
        <v>1002</v>
      </c>
      <c r="B1003" s="38" t="s">
        <v>3527</v>
      </c>
      <c r="C1003" s="39" t="s">
        <v>126</v>
      </c>
      <c r="D1003" s="38" t="s">
        <v>4521</v>
      </c>
      <c r="E1003" s="44" t="str">
        <f>HYPERLINK("https://www.airitibooks.com/Detail/Detail?PublicationID=P20210416066", "https://www.airitibooks.com/Detail/Detail?PublicationID=P20210416066")</f>
        <v>https://www.airitibooks.com/Detail/Detail?PublicationID=P20210416066</v>
      </c>
    </row>
    <row r="1004" spans="1:5" x14ac:dyDescent="0.3">
      <c r="A1004" s="16">
        <v>1003</v>
      </c>
      <c r="B1004" s="38" t="s">
        <v>3528</v>
      </c>
      <c r="C1004" s="39" t="s">
        <v>126</v>
      </c>
      <c r="D1004" s="38" t="s">
        <v>4522</v>
      </c>
      <c r="E1004" s="44" t="str">
        <f>HYPERLINK("https://www.airitibooks.com/Detail/Detail?PublicationID=P20210426005", "https://www.airitibooks.com/Detail/Detail?PublicationID=P20210426005")</f>
        <v>https://www.airitibooks.com/Detail/Detail?PublicationID=P20210426005</v>
      </c>
    </row>
    <row r="1005" spans="1:5" x14ac:dyDescent="0.3">
      <c r="A1005" s="16">
        <v>1004</v>
      </c>
      <c r="B1005" s="38" t="s">
        <v>3529</v>
      </c>
      <c r="C1005" s="39" t="s">
        <v>126</v>
      </c>
      <c r="D1005" s="38" t="s">
        <v>4523</v>
      </c>
      <c r="E1005" s="44" t="str">
        <f>HYPERLINK("https://www.airitibooks.com/Detail/Detail?PublicationID=P20210426006", "https://www.airitibooks.com/Detail/Detail?PublicationID=P20210426006")</f>
        <v>https://www.airitibooks.com/Detail/Detail?PublicationID=P20210426006</v>
      </c>
    </row>
    <row r="1006" spans="1:5" x14ac:dyDescent="0.3">
      <c r="A1006" s="16">
        <v>1005</v>
      </c>
      <c r="B1006" s="38" t="s">
        <v>3530</v>
      </c>
      <c r="C1006" s="39" t="s">
        <v>126</v>
      </c>
      <c r="D1006" s="38" t="s">
        <v>4524</v>
      </c>
      <c r="E1006" s="44" t="str">
        <f>HYPERLINK("https://www.airitibooks.com/Detail/Detail?PublicationID=P20210426007", "https://www.airitibooks.com/Detail/Detail?PublicationID=P20210426007")</f>
        <v>https://www.airitibooks.com/Detail/Detail?PublicationID=P20210426007</v>
      </c>
    </row>
    <row r="1007" spans="1:5" x14ac:dyDescent="0.3">
      <c r="A1007" s="16">
        <v>1006</v>
      </c>
      <c r="B1007" s="38" t="s">
        <v>3531</v>
      </c>
      <c r="C1007" s="39" t="s">
        <v>126</v>
      </c>
      <c r="D1007" s="38" t="s">
        <v>4525</v>
      </c>
      <c r="E1007" s="44" t="str">
        <f>HYPERLINK("https://www.airitibooks.com/Detail/Detail?PublicationID=P20210426008", "https://www.airitibooks.com/Detail/Detail?PublicationID=P20210426008")</f>
        <v>https://www.airitibooks.com/Detail/Detail?PublicationID=P20210426008</v>
      </c>
    </row>
    <row r="1008" spans="1:5" x14ac:dyDescent="0.3">
      <c r="A1008" s="16">
        <v>1007</v>
      </c>
      <c r="B1008" s="38" t="s">
        <v>3532</v>
      </c>
      <c r="C1008" s="39" t="s">
        <v>126</v>
      </c>
      <c r="D1008" s="38" t="s">
        <v>4526</v>
      </c>
      <c r="E1008" s="44" t="str">
        <f>HYPERLINK("https://www.airitibooks.com/Detail/Detail?PublicationID=P20210426039", "https://www.airitibooks.com/Detail/Detail?PublicationID=P20210426039")</f>
        <v>https://www.airitibooks.com/Detail/Detail?PublicationID=P20210426039</v>
      </c>
    </row>
    <row r="1009" spans="1:5" x14ac:dyDescent="0.3">
      <c r="A1009" s="16">
        <v>1008</v>
      </c>
      <c r="B1009" s="38" t="s">
        <v>3533</v>
      </c>
      <c r="C1009" s="39" t="s">
        <v>125</v>
      </c>
      <c r="D1009" s="38" t="s">
        <v>4527</v>
      </c>
      <c r="E1009" s="44" t="str">
        <f>HYPERLINK("https://www.airitibooks.com/Detail/Detail?PublicationID=P20210426083", "https://www.airitibooks.com/Detail/Detail?PublicationID=P20210426083")</f>
        <v>https://www.airitibooks.com/Detail/Detail?PublicationID=P20210426083</v>
      </c>
    </row>
    <row r="1010" spans="1:5" x14ac:dyDescent="0.3">
      <c r="A1010" s="16">
        <v>1009</v>
      </c>
      <c r="B1010" s="38" t="s">
        <v>3534</v>
      </c>
      <c r="C1010" s="39" t="s">
        <v>126</v>
      </c>
      <c r="D1010" s="38" t="s">
        <v>4528</v>
      </c>
      <c r="E1010" s="44" t="str">
        <f>HYPERLINK("https://www.airitibooks.com/Detail/Detail?PublicationID=P20210426084", "https://www.airitibooks.com/Detail/Detail?PublicationID=P20210426084")</f>
        <v>https://www.airitibooks.com/Detail/Detail?PublicationID=P20210426084</v>
      </c>
    </row>
    <row r="1011" spans="1:5" x14ac:dyDescent="0.3">
      <c r="A1011" s="16">
        <v>1010</v>
      </c>
      <c r="B1011" s="38" t="s">
        <v>3535</v>
      </c>
      <c r="C1011" s="39" t="s">
        <v>126</v>
      </c>
      <c r="D1011" s="38" t="s">
        <v>4529</v>
      </c>
      <c r="E1011" s="44" t="str">
        <f>HYPERLINK("https://www.airitibooks.com/Detail/Detail?PublicationID=P20210426085", "https://www.airitibooks.com/Detail/Detail?PublicationID=P20210426085")</f>
        <v>https://www.airitibooks.com/Detail/Detail?PublicationID=P20210426085</v>
      </c>
    </row>
    <row r="1012" spans="1:5" x14ac:dyDescent="0.3">
      <c r="A1012" s="16">
        <v>1011</v>
      </c>
      <c r="B1012" s="38" t="s">
        <v>3536</v>
      </c>
      <c r="C1012" s="39" t="s">
        <v>126</v>
      </c>
      <c r="D1012" s="38" t="s">
        <v>4530</v>
      </c>
      <c r="E1012" s="44" t="str">
        <f>HYPERLINK("https://www.airitibooks.com/Detail/Detail?PublicationID=P20210426086", "https://www.airitibooks.com/Detail/Detail?PublicationID=P20210426086")</f>
        <v>https://www.airitibooks.com/Detail/Detail?PublicationID=P20210426086</v>
      </c>
    </row>
    <row r="1013" spans="1:5" x14ac:dyDescent="0.3">
      <c r="A1013" s="16">
        <v>1012</v>
      </c>
      <c r="B1013" s="38" t="s">
        <v>3537</v>
      </c>
      <c r="C1013" s="39" t="s">
        <v>126</v>
      </c>
      <c r="D1013" s="38" t="s">
        <v>4531</v>
      </c>
      <c r="E1013" s="44" t="str">
        <f>HYPERLINK("https://www.airitibooks.com/Detail/Detail?PublicationID=P20210428013", "https://www.airitibooks.com/Detail/Detail?PublicationID=P20210428013")</f>
        <v>https://www.airitibooks.com/Detail/Detail?PublicationID=P20210428013</v>
      </c>
    </row>
    <row r="1014" spans="1:5" x14ac:dyDescent="0.3">
      <c r="A1014" s="16">
        <v>1013</v>
      </c>
      <c r="B1014" s="38" t="s">
        <v>3538</v>
      </c>
      <c r="C1014" s="39" t="s">
        <v>126</v>
      </c>
      <c r="D1014" s="38" t="s">
        <v>4532</v>
      </c>
      <c r="E1014" s="44" t="str">
        <f>HYPERLINK("https://www.airitibooks.com/Detail/Detail?PublicationID=P20210428014", "https://www.airitibooks.com/Detail/Detail?PublicationID=P20210428014")</f>
        <v>https://www.airitibooks.com/Detail/Detail?PublicationID=P20210428014</v>
      </c>
    </row>
    <row r="1015" spans="1:5" x14ac:dyDescent="0.3">
      <c r="A1015" s="16">
        <v>1014</v>
      </c>
      <c r="B1015" s="38" t="s">
        <v>3539</v>
      </c>
      <c r="C1015" s="39" t="s">
        <v>126</v>
      </c>
      <c r="D1015" s="38" t="s">
        <v>4533</v>
      </c>
      <c r="E1015" s="44" t="str">
        <f>HYPERLINK("https://www.airitibooks.com/Detail/Detail?PublicationID=P20210428023", "https://www.airitibooks.com/Detail/Detail?PublicationID=P20210428023")</f>
        <v>https://www.airitibooks.com/Detail/Detail?PublicationID=P20210428023</v>
      </c>
    </row>
    <row r="1016" spans="1:5" x14ac:dyDescent="0.3">
      <c r="A1016" s="16">
        <v>1015</v>
      </c>
      <c r="B1016" s="38" t="s">
        <v>3540</v>
      </c>
      <c r="C1016" s="39" t="s">
        <v>126</v>
      </c>
      <c r="D1016" s="38" t="s">
        <v>4534</v>
      </c>
      <c r="E1016" s="44" t="str">
        <f>HYPERLINK("https://www.airitibooks.com/Detail/Detail?PublicationID=P20210428026", "https://www.airitibooks.com/Detail/Detail?PublicationID=P20210428026")</f>
        <v>https://www.airitibooks.com/Detail/Detail?PublicationID=P20210428026</v>
      </c>
    </row>
    <row r="1017" spans="1:5" x14ac:dyDescent="0.3">
      <c r="A1017" s="16">
        <v>1016</v>
      </c>
      <c r="B1017" s="38" t="s">
        <v>3541</v>
      </c>
      <c r="C1017" s="39" t="s">
        <v>126</v>
      </c>
      <c r="D1017" s="38" t="s">
        <v>4535</v>
      </c>
      <c r="E1017" s="44" t="str">
        <f>HYPERLINK("https://www.airitibooks.com/Detail/Detail?PublicationID=P20210428029", "https://www.airitibooks.com/Detail/Detail?PublicationID=P20210428029")</f>
        <v>https://www.airitibooks.com/Detail/Detail?PublicationID=P20210428029</v>
      </c>
    </row>
    <row r="1018" spans="1:5" x14ac:dyDescent="0.3">
      <c r="A1018" s="16">
        <v>1017</v>
      </c>
      <c r="B1018" s="38" t="s">
        <v>3542</v>
      </c>
      <c r="C1018" s="39" t="s">
        <v>125</v>
      </c>
      <c r="D1018" s="38" t="s">
        <v>4536</v>
      </c>
      <c r="E1018" s="44" t="str">
        <f>HYPERLINK("https://www.airitibooks.com/Detail/Detail?PublicationID=P20210428031", "https://www.airitibooks.com/Detail/Detail?PublicationID=P20210428031")</f>
        <v>https://www.airitibooks.com/Detail/Detail?PublicationID=P20210428031</v>
      </c>
    </row>
    <row r="1019" spans="1:5" x14ac:dyDescent="0.3">
      <c r="A1019" s="16">
        <v>1018</v>
      </c>
      <c r="B1019" s="38" t="s">
        <v>3543</v>
      </c>
      <c r="C1019" s="39" t="s">
        <v>125</v>
      </c>
      <c r="D1019" s="38" t="s">
        <v>4537</v>
      </c>
      <c r="E1019" s="44" t="str">
        <f>HYPERLINK("https://www.airitibooks.com/Detail/Detail?PublicationID=P20210428032", "https://www.airitibooks.com/Detail/Detail?PublicationID=P20210428032")</f>
        <v>https://www.airitibooks.com/Detail/Detail?PublicationID=P20210428032</v>
      </c>
    </row>
    <row r="1020" spans="1:5" x14ac:dyDescent="0.3">
      <c r="A1020" s="16">
        <v>1019</v>
      </c>
      <c r="B1020" s="38" t="s">
        <v>3544</v>
      </c>
      <c r="C1020" s="39" t="s">
        <v>125</v>
      </c>
      <c r="D1020" s="38" t="s">
        <v>4538</v>
      </c>
      <c r="E1020" s="44" t="str">
        <f>HYPERLINK("https://www.airitibooks.com/Detail/Detail?PublicationID=P20210428033", "https://www.airitibooks.com/Detail/Detail?PublicationID=P20210428033")</f>
        <v>https://www.airitibooks.com/Detail/Detail?PublicationID=P20210428033</v>
      </c>
    </row>
    <row r="1021" spans="1:5" x14ac:dyDescent="0.3">
      <c r="A1021" s="16">
        <v>1020</v>
      </c>
      <c r="B1021" s="38" t="s">
        <v>3545</v>
      </c>
      <c r="C1021" s="39" t="s">
        <v>125</v>
      </c>
      <c r="D1021" s="38" t="s">
        <v>4539</v>
      </c>
      <c r="E1021" s="44" t="str">
        <f>HYPERLINK("https://www.airitibooks.com/Detail/Detail?PublicationID=P20210428034", "https://www.airitibooks.com/Detail/Detail?PublicationID=P20210428034")</f>
        <v>https://www.airitibooks.com/Detail/Detail?PublicationID=P20210428034</v>
      </c>
    </row>
    <row r="1022" spans="1:5" x14ac:dyDescent="0.3">
      <c r="A1022" s="16">
        <v>1021</v>
      </c>
      <c r="B1022" s="38" t="s">
        <v>3546</v>
      </c>
      <c r="C1022" s="39" t="s">
        <v>125</v>
      </c>
      <c r="D1022" s="38" t="s">
        <v>4540</v>
      </c>
      <c r="E1022" s="44" t="str">
        <f>HYPERLINK("https://www.airitibooks.com/Detail/Detail?PublicationID=P20210428035", "https://www.airitibooks.com/Detail/Detail?PublicationID=P20210428035")</f>
        <v>https://www.airitibooks.com/Detail/Detail?PublicationID=P20210428035</v>
      </c>
    </row>
    <row r="1023" spans="1:5" x14ac:dyDescent="0.3">
      <c r="A1023" s="16">
        <v>1022</v>
      </c>
      <c r="B1023" s="38" t="s">
        <v>3547</v>
      </c>
      <c r="C1023" s="39" t="s">
        <v>126</v>
      </c>
      <c r="D1023" s="38" t="s">
        <v>4541</v>
      </c>
      <c r="E1023" s="44" t="str">
        <f>HYPERLINK("https://www.airitibooks.com/Detail/Detail?PublicationID=P20210428036", "https://www.airitibooks.com/Detail/Detail?PublicationID=P20210428036")</f>
        <v>https://www.airitibooks.com/Detail/Detail?PublicationID=P20210428036</v>
      </c>
    </row>
    <row r="1024" spans="1:5" x14ac:dyDescent="0.3">
      <c r="A1024" s="16">
        <v>1023</v>
      </c>
      <c r="B1024" s="38" t="s">
        <v>3548</v>
      </c>
      <c r="C1024" s="39" t="s">
        <v>125</v>
      </c>
      <c r="D1024" s="38" t="s">
        <v>4542</v>
      </c>
      <c r="E1024" s="44" t="str">
        <f>HYPERLINK("https://www.airitibooks.com/Detail/Detail?PublicationID=P20210428037", "https://www.airitibooks.com/Detail/Detail?PublicationID=P20210428037")</f>
        <v>https://www.airitibooks.com/Detail/Detail?PublicationID=P20210428037</v>
      </c>
    </row>
    <row r="1025" spans="1:5" x14ac:dyDescent="0.3">
      <c r="A1025" s="16">
        <v>1024</v>
      </c>
      <c r="B1025" s="38" t="s">
        <v>3549</v>
      </c>
      <c r="C1025" s="39" t="s">
        <v>4582</v>
      </c>
      <c r="D1025" s="38" t="s">
        <v>4543</v>
      </c>
      <c r="E1025" s="44" t="str">
        <f>HYPERLINK("https://www.airitibooks.com/Detail/Detail?PublicationID=P20210428038", "https://www.airitibooks.com/Detail/Detail?PublicationID=P20210428038")</f>
        <v>https://www.airitibooks.com/Detail/Detail?PublicationID=P20210428038</v>
      </c>
    </row>
    <row r="1026" spans="1:5" x14ac:dyDescent="0.3">
      <c r="A1026" s="16">
        <v>1025</v>
      </c>
      <c r="B1026" s="38" t="s">
        <v>3550</v>
      </c>
      <c r="C1026" s="39" t="s">
        <v>4582</v>
      </c>
      <c r="D1026" s="38" t="s">
        <v>4544</v>
      </c>
      <c r="E1026" s="44" t="str">
        <f>HYPERLINK("https://www.airitibooks.com/Detail/Detail?PublicationID=P20210428039", "https://www.airitibooks.com/Detail/Detail?PublicationID=P20210428039")</f>
        <v>https://www.airitibooks.com/Detail/Detail?PublicationID=P20210428039</v>
      </c>
    </row>
    <row r="1027" spans="1:5" x14ac:dyDescent="0.3">
      <c r="A1027" s="16">
        <v>1026</v>
      </c>
      <c r="B1027" s="38" t="s">
        <v>3551</v>
      </c>
      <c r="C1027" s="39" t="s">
        <v>125</v>
      </c>
      <c r="D1027" s="38" t="s">
        <v>4545</v>
      </c>
      <c r="E1027" s="44" t="str">
        <f>HYPERLINK("https://www.airitibooks.com/Detail/Detail?PublicationID=P20210428040", "https://www.airitibooks.com/Detail/Detail?PublicationID=P20210428040")</f>
        <v>https://www.airitibooks.com/Detail/Detail?PublicationID=P20210428040</v>
      </c>
    </row>
    <row r="1028" spans="1:5" x14ac:dyDescent="0.3">
      <c r="A1028" s="16">
        <v>1027</v>
      </c>
      <c r="B1028" s="38" t="s">
        <v>3552</v>
      </c>
      <c r="C1028" s="39" t="s">
        <v>125</v>
      </c>
      <c r="D1028" s="38" t="s">
        <v>4546</v>
      </c>
      <c r="E1028" s="44" t="str">
        <f>HYPERLINK("https://www.airitibooks.com/Detail/Detail?PublicationID=P20210428041", "https://www.airitibooks.com/Detail/Detail?PublicationID=P20210428041")</f>
        <v>https://www.airitibooks.com/Detail/Detail?PublicationID=P20210428041</v>
      </c>
    </row>
    <row r="1029" spans="1:5" x14ac:dyDescent="0.3">
      <c r="A1029" s="16">
        <v>1028</v>
      </c>
      <c r="B1029" s="38" t="s">
        <v>3553</v>
      </c>
      <c r="C1029" s="39" t="s">
        <v>125</v>
      </c>
      <c r="D1029" s="38" t="s">
        <v>4547</v>
      </c>
      <c r="E1029" s="44" t="str">
        <f>HYPERLINK("https://www.airitibooks.com/Detail/Detail?PublicationID=P20210428042", "https://www.airitibooks.com/Detail/Detail?PublicationID=P20210428042")</f>
        <v>https://www.airitibooks.com/Detail/Detail?PublicationID=P20210428042</v>
      </c>
    </row>
    <row r="1030" spans="1:5" x14ac:dyDescent="0.3">
      <c r="A1030" s="16">
        <v>1029</v>
      </c>
      <c r="B1030" s="38" t="s">
        <v>3554</v>
      </c>
      <c r="C1030" s="39" t="s">
        <v>125</v>
      </c>
      <c r="D1030" s="38" t="s">
        <v>4548</v>
      </c>
      <c r="E1030" s="44" t="str">
        <f>HYPERLINK("https://www.airitibooks.com/Detail/Detail?PublicationID=P20210428043", "https://www.airitibooks.com/Detail/Detail?PublicationID=P20210428043")</f>
        <v>https://www.airitibooks.com/Detail/Detail?PublicationID=P20210428043</v>
      </c>
    </row>
    <row r="1031" spans="1:5" x14ac:dyDescent="0.3">
      <c r="A1031" s="16">
        <v>1030</v>
      </c>
      <c r="B1031" s="38" t="s">
        <v>3555</v>
      </c>
      <c r="C1031" s="39" t="s">
        <v>125</v>
      </c>
      <c r="D1031" s="38" t="s">
        <v>4549</v>
      </c>
      <c r="E1031" s="44" t="str">
        <f>HYPERLINK("https://www.airitibooks.com/Detail/Detail?PublicationID=P20210428044", "https://www.airitibooks.com/Detail/Detail?PublicationID=P20210428044")</f>
        <v>https://www.airitibooks.com/Detail/Detail?PublicationID=P20210428044</v>
      </c>
    </row>
    <row r="1032" spans="1:5" x14ac:dyDescent="0.3">
      <c r="A1032" s="16">
        <v>1031</v>
      </c>
      <c r="B1032" s="38" t="s">
        <v>3556</v>
      </c>
      <c r="C1032" s="39" t="s">
        <v>125</v>
      </c>
      <c r="D1032" s="38" t="s">
        <v>4550</v>
      </c>
      <c r="E1032" s="44" t="str">
        <f>HYPERLINK("https://www.airitibooks.com/Detail/Detail?PublicationID=P20210428045", "https://www.airitibooks.com/Detail/Detail?PublicationID=P20210428045")</f>
        <v>https://www.airitibooks.com/Detail/Detail?PublicationID=P20210428045</v>
      </c>
    </row>
    <row r="1033" spans="1:5" x14ac:dyDescent="0.3">
      <c r="A1033" s="16">
        <v>1032</v>
      </c>
      <c r="B1033" s="38" t="s">
        <v>3557</v>
      </c>
      <c r="C1033" s="39" t="s">
        <v>125</v>
      </c>
      <c r="D1033" s="38" t="s">
        <v>4551</v>
      </c>
      <c r="E1033" s="44" t="str">
        <f>HYPERLINK("https://www.airitibooks.com/Detail/Detail?PublicationID=P20210428046", "https://www.airitibooks.com/Detail/Detail?PublicationID=P20210428046")</f>
        <v>https://www.airitibooks.com/Detail/Detail?PublicationID=P20210428046</v>
      </c>
    </row>
    <row r="1034" spans="1:5" x14ac:dyDescent="0.3">
      <c r="A1034" s="16">
        <v>1033</v>
      </c>
      <c r="B1034" s="38" t="s">
        <v>3558</v>
      </c>
      <c r="C1034" s="39" t="s">
        <v>125</v>
      </c>
      <c r="D1034" s="38" t="s">
        <v>4552</v>
      </c>
      <c r="E1034" s="44" t="str">
        <f>HYPERLINK("https://www.airitibooks.com/Detail/Detail?PublicationID=P20210428047", "https://www.airitibooks.com/Detail/Detail?PublicationID=P20210428047")</f>
        <v>https://www.airitibooks.com/Detail/Detail?PublicationID=P20210428047</v>
      </c>
    </row>
    <row r="1035" spans="1:5" x14ac:dyDescent="0.3">
      <c r="A1035" s="16">
        <v>1034</v>
      </c>
      <c r="B1035" s="38" t="s">
        <v>3559</v>
      </c>
      <c r="C1035" s="39" t="s">
        <v>125</v>
      </c>
      <c r="D1035" s="38" t="s">
        <v>4553</v>
      </c>
      <c r="E1035" s="44" t="str">
        <f>HYPERLINK("https://www.airitibooks.com/Detail/Detail?PublicationID=P20210428048", "https://www.airitibooks.com/Detail/Detail?PublicationID=P20210428048")</f>
        <v>https://www.airitibooks.com/Detail/Detail?PublicationID=P20210428048</v>
      </c>
    </row>
    <row r="1036" spans="1:5" x14ac:dyDescent="0.3">
      <c r="A1036" s="16">
        <v>1035</v>
      </c>
      <c r="B1036" s="38" t="s">
        <v>3560</v>
      </c>
      <c r="C1036" s="39" t="s">
        <v>126</v>
      </c>
      <c r="D1036" s="38" t="s">
        <v>4554</v>
      </c>
      <c r="E1036" s="44" t="str">
        <f>HYPERLINK("https://www.airitibooks.com/Detail/Detail?PublicationID=P20210428049", "https://www.airitibooks.com/Detail/Detail?PublicationID=P20210428049")</f>
        <v>https://www.airitibooks.com/Detail/Detail?PublicationID=P20210428049</v>
      </c>
    </row>
    <row r="1037" spans="1:5" x14ac:dyDescent="0.3">
      <c r="A1037" s="16">
        <v>1036</v>
      </c>
      <c r="B1037" s="38" t="s">
        <v>3561</v>
      </c>
      <c r="C1037" s="39" t="s">
        <v>126</v>
      </c>
      <c r="D1037" s="38" t="s">
        <v>4555</v>
      </c>
      <c r="E1037" s="44" t="str">
        <f>HYPERLINK("https://www.airitibooks.com/Detail/Detail?PublicationID=P20210428050", "https://www.airitibooks.com/Detail/Detail?PublicationID=P20210428050")</f>
        <v>https://www.airitibooks.com/Detail/Detail?PublicationID=P20210428050</v>
      </c>
    </row>
    <row r="1038" spans="1:5" x14ac:dyDescent="0.3">
      <c r="A1038" s="16">
        <v>1037</v>
      </c>
      <c r="B1038" s="38" t="s">
        <v>3562</v>
      </c>
      <c r="C1038" s="39" t="s">
        <v>125</v>
      </c>
      <c r="D1038" s="38" t="s">
        <v>4556</v>
      </c>
      <c r="E1038" s="44" t="str">
        <f>HYPERLINK("https://www.airitibooks.com/Detail/Detail?PublicationID=P20210428051", "https://www.airitibooks.com/Detail/Detail?PublicationID=P20210428051")</f>
        <v>https://www.airitibooks.com/Detail/Detail?PublicationID=P20210428051</v>
      </c>
    </row>
    <row r="1039" spans="1:5" x14ac:dyDescent="0.3">
      <c r="A1039" s="16">
        <v>1038</v>
      </c>
      <c r="B1039" s="38" t="s">
        <v>3563</v>
      </c>
      <c r="C1039" s="39" t="s">
        <v>126</v>
      </c>
      <c r="D1039" s="38" t="s">
        <v>4557</v>
      </c>
      <c r="E1039" s="44" t="str">
        <f>HYPERLINK("https://www.airitibooks.com/Detail/Detail?PublicationID=P20210428052", "https://www.airitibooks.com/Detail/Detail?PublicationID=P20210428052")</f>
        <v>https://www.airitibooks.com/Detail/Detail?PublicationID=P20210428052</v>
      </c>
    </row>
    <row r="1040" spans="1:5" x14ac:dyDescent="0.3">
      <c r="A1040" s="16">
        <v>1039</v>
      </c>
      <c r="B1040" s="38" t="s">
        <v>3564</v>
      </c>
      <c r="C1040" s="39" t="s">
        <v>126</v>
      </c>
      <c r="D1040" s="38" t="s">
        <v>4558</v>
      </c>
      <c r="E1040" s="44" t="str">
        <f>HYPERLINK("https://www.airitibooks.com/Detail/Detail?PublicationID=P20210428053", "https://www.airitibooks.com/Detail/Detail?PublicationID=P20210428053")</f>
        <v>https://www.airitibooks.com/Detail/Detail?PublicationID=P20210428053</v>
      </c>
    </row>
    <row r="1041" spans="1:5" x14ac:dyDescent="0.3">
      <c r="A1041" s="16">
        <v>1040</v>
      </c>
      <c r="B1041" s="38" t="s">
        <v>3565</v>
      </c>
      <c r="C1041" s="39" t="s">
        <v>126</v>
      </c>
      <c r="D1041" s="38" t="s">
        <v>4559</v>
      </c>
      <c r="E1041" s="44" t="str">
        <f>HYPERLINK("https://www.airitibooks.com/Detail/Detail?PublicationID=P20210428054", "https://www.airitibooks.com/Detail/Detail?PublicationID=P20210428054")</f>
        <v>https://www.airitibooks.com/Detail/Detail?PublicationID=P20210428054</v>
      </c>
    </row>
    <row r="1042" spans="1:5" x14ac:dyDescent="0.3">
      <c r="A1042" s="16">
        <v>1041</v>
      </c>
      <c r="B1042" s="38" t="s">
        <v>3566</v>
      </c>
      <c r="C1042" s="39" t="s">
        <v>126</v>
      </c>
      <c r="D1042" s="38" t="s">
        <v>4560</v>
      </c>
      <c r="E1042" s="44" t="str">
        <f>HYPERLINK("https://www.airitibooks.com/Detail/Detail?PublicationID=P20210428055", "https://www.airitibooks.com/Detail/Detail?PublicationID=P20210428055")</f>
        <v>https://www.airitibooks.com/Detail/Detail?PublicationID=P20210428055</v>
      </c>
    </row>
    <row r="1043" spans="1:5" x14ac:dyDescent="0.3">
      <c r="A1043" s="16">
        <v>1042</v>
      </c>
      <c r="B1043" s="38" t="s">
        <v>3567</v>
      </c>
      <c r="C1043" s="39" t="s">
        <v>126</v>
      </c>
      <c r="D1043" s="38" t="s">
        <v>4561</v>
      </c>
      <c r="E1043" s="44" t="str">
        <f>HYPERLINK("https://www.airitibooks.com/Detail/Detail?PublicationID=P20210428056", "https://www.airitibooks.com/Detail/Detail?PublicationID=P20210428056")</f>
        <v>https://www.airitibooks.com/Detail/Detail?PublicationID=P20210428056</v>
      </c>
    </row>
    <row r="1044" spans="1:5" x14ac:dyDescent="0.3">
      <c r="A1044" s="16">
        <v>1043</v>
      </c>
      <c r="B1044" s="38" t="s">
        <v>3568</v>
      </c>
      <c r="C1044" s="39" t="s">
        <v>126</v>
      </c>
      <c r="D1044" s="38" t="s">
        <v>4562</v>
      </c>
      <c r="E1044" s="44" t="str">
        <f>HYPERLINK("https://www.airitibooks.com/Detail/Detail?PublicationID=P20210428057", "https://www.airitibooks.com/Detail/Detail?PublicationID=P20210428057")</f>
        <v>https://www.airitibooks.com/Detail/Detail?PublicationID=P20210428057</v>
      </c>
    </row>
    <row r="1045" spans="1:5" x14ac:dyDescent="0.3">
      <c r="A1045" s="16">
        <v>1044</v>
      </c>
      <c r="B1045" s="38" t="s">
        <v>3569</v>
      </c>
      <c r="C1045" s="39" t="s">
        <v>126</v>
      </c>
      <c r="D1045" s="38" t="s">
        <v>4563</v>
      </c>
      <c r="E1045" s="44" t="str">
        <f>HYPERLINK("https://www.airitibooks.com/Detail/Detail?PublicationID=P20210428058", "https://www.airitibooks.com/Detail/Detail?PublicationID=P20210428058")</f>
        <v>https://www.airitibooks.com/Detail/Detail?PublicationID=P20210428058</v>
      </c>
    </row>
    <row r="1046" spans="1:5" x14ac:dyDescent="0.3">
      <c r="A1046" s="16">
        <v>1045</v>
      </c>
      <c r="B1046" s="38" t="s">
        <v>3570</v>
      </c>
      <c r="C1046" s="39" t="s">
        <v>126</v>
      </c>
      <c r="D1046" s="38" t="s">
        <v>4564</v>
      </c>
      <c r="E1046" s="44" t="str">
        <f>HYPERLINK("https://www.airitibooks.com/Detail/Detail?PublicationID=P20210428059", "https://www.airitibooks.com/Detail/Detail?PublicationID=P20210428059")</f>
        <v>https://www.airitibooks.com/Detail/Detail?PublicationID=P20210428059</v>
      </c>
    </row>
    <row r="1047" spans="1:5" x14ac:dyDescent="0.3">
      <c r="A1047" s="16">
        <v>1046</v>
      </c>
      <c r="B1047" s="38" t="s">
        <v>3571</v>
      </c>
      <c r="C1047" s="39" t="s">
        <v>126</v>
      </c>
      <c r="D1047" s="38" t="s">
        <v>4565</v>
      </c>
      <c r="E1047" s="44" t="str">
        <f>HYPERLINK("https://www.airitibooks.com/Detail/Detail?PublicationID=P20210428060", "https://www.airitibooks.com/Detail/Detail?PublicationID=P20210428060")</f>
        <v>https://www.airitibooks.com/Detail/Detail?PublicationID=P20210428060</v>
      </c>
    </row>
    <row r="1048" spans="1:5" x14ac:dyDescent="0.3">
      <c r="A1048" s="16">
        <v>1047</v>
      </c>
      <c r="B1048" s="38" t="s">
        <v>3572</v>
      </c>
      <c r="C1048" s="39" t="s">
        <v>126</v>
      </c>
      <c r="D1048" s="38" t="s">
        <v>4566</v>
      </c>
      <c r="E1048" s="44" t="str">
        <f>HYPERLINK("https://www.airitibooks.com/Detail/Detail?PublicationID=P20210428061", "https://www.airitibooks.com/Detail/Detail?PublicationID=P20210428061")</f>
        <v>https://www.airitibooks.com/Detail/Detail?PublicationID=P20210428061</v>
      </c>
    </row>
    <row r="1049" spans="1:5" x14ac:dyDescent="0.3">
      <c r="A1049" s="16">
        <v>1048</v>
      </c>
      <c r="B1049" s="38" t="s">
        <v>3573</v>
      </c>
      <c r="C1049" s="39" t="s">
        <v>126</v>
      </c>
      <c r="D1049" s="38" t="s">
        <v>4567</v>
      </c>
      <c r="E1049" s="44" t="str">
        <f>HYPERLINK("https://www.airitibooks.com/Detail/Detail?PublicationID=P20210428062", "https://www.airitibooks.com/Detail/Detail?PublicationID=P20210428062")</f>
        <v>https://www.airitibooks.com/Detail/Detail?PublicationID=P20210428062</v>
      </c>
    </row>
    <row r="1050" spans="1:5" x14ac:dyDescent="0.3">
      <c r="A1050" s="16">
        <v>1049</v>
      </c>
      <c r="B1050" s="38" t="s">
        <v>3574</v>
      </c>
      <c r="C1050" s="39" t="s">
        <v>126</v>
      </c>
      <c r="D1050" s="38" t="s">
        <v>4568</v>
      </c>
      <c r="E1050" s="44" t="str">
        <f>HYPERLINK("https://www.airitibooks.com/Detail/Detail?PublicationID=P20210428063", "https://www.airitibooks.com/Detail/Detail?PublicationID=P20210428063")</f>
        <v>https://www.airitibooks.com/Detail/Detail?PublicationID=P20210428063</v>
      </c>
    </row>
    <row r="1051" spans="1:5" x14ac:dyDescent="0.3">
      <c r="A1051" s="16">
        <v>1050</v>
      </c>
      <c r="B1051" s="38" t="s">
        <v>3575</v>
      </c>
      <c r="C1051" s="39" t="s">
        <v>126</v>
      </c>
      <c r="D1051" s="38" t="s">
        <v>4569</v>
      </c>
      <c r="E1051" s="44" t="str">
        <f>HYPERLINK("https://www.airitibooks.com/Detail/Detail?PublicationID=P20210428064", "https://www.airitibooks.com/Detail/Detail?PublicationID=P20210428064")</f>
        <v>https://www.airitibooks.com/Detail/Detail?PublicationID=P20210428064</v>
      </c>
    </row>
    <row r="1052" spans="1:5" x14ac:dyDescent="0.3">
      <c r="A1052" s="16">
        <v>1051</v>
      </c>
      <c r="B1052" s="38" t="s">
        <v>3576</v>
      </c>
      <c r="C1052" s="39" t="s">
        <v>126</v>
      </c>
      <c r="D1052" s="38" t="s">
        <v>4570</v>
      </c>
      <c r="E1052" s="44" t="str">
        <f>HYPERLINK("https://www.airitibooks.com/Detail/Detail?PublicationID=P20210428065", "https://www.airitibooks.com/Detail/Detail?PublicationID=P20210428065")</f>
        <v>https://www.airitibooks.com/Detail/Detail?PublicationID=P20210428065</v>
      </c>
    </row>
    <row r="1053" spans="1:5" x14ac:dyDescent="0.3">
      <c r="A1053" s="16">
        <v>1052</v>
      </c>
      <c r="B1053" s="38" t="s">
        <v>3577</v>
      </c>
      <c r="C1053" s="39" t="s">
        <v>126</v>
      </c>
      <c r="D1053" s="38" t="s">
        <v>4571</v>
      </c>
      <c r="E1053" s="44" t="str">
        <f>HYPERLINK("https://www.airitibooks.com/Detail/Detail?PublicationID=P20210428066", "https://www.airitibooks.com/Detail/Detail?PublicationID=P20210428066")</f>
        <v>https://www.airitibooks.com/Detail/Detail?PublicationID=P20210428066</v>
      </c>
    </row>
    <row r="1054" spans="1:5" x14ac:dyDescent="0.3">
      <c r="A1054" s="16">
        <v>1053</v>
      </c>
      <c r="B1054" s="38" t="s">
        <v>3578</v>
      </c>
      <c r="C1054" s="39" t="s">
        <v>125</v>
      </c>
      <c r="D1054" s="38" t="s">
        <v>4572</v>
      </c>
      <c r="E1054" s="44" t="str">
        <f>HYPERLINK("https://www.airitibooks.com/Detail/Detail?PublicationID=P20210430050", "https://www.airitibooks.com/Detail/Detail?PublicationID=P20210430050")</f>
        <v>https://www.airitibooks.com/Detail/Detail?PublicationID=P20210430050</v>
      </c>
    </row>
    <row r="1055" spans="1:5" x14ac:dyDescent="0.3">
      <c r="A1055" s="16">
        <v>1054</v>
      </c>
      <c r="B1055" s="38" t="s">
        <v>3579</v>
      </c>
      <c r="C1055" s="39" t="s">
        <v>4581</v>
      </c>
      <c r="D1055" s="38" t="s">
        <v>4573</v>
      </c>
      <c r="E1055" s="44" t="str">
        <f>HYPERLINK("https://www.airitibooks.com/Detail/Detail?PublicationID=P20210430058", "https://www.airitibooks.com/Detail/Detail?PublicationID=P20210430058")</f>
        <v>https://www.airitibooks.com/Detail/Detail?PublicationID=P20210430058</v>
      </c>
    </row>
    <row r="1056" spans="1:5" x14ac:dyDescent="0.3">
      <c r="A1056" s="16">
        <v>1055</v>
      </c>
      <c r="B1056" s="38" t="s">
        <v>3580</v>
      </c>
      <c r="C1056" s="39" t="s">
        <v>4581</v>
      </c>
      <c r="D1056" s="38" t="s">
        <v>4574</v>
      </c>
      <c r="E1056" s="44" t="str">
        <f>HYPERLINK("https://www.airitibooks.com/Detail/Detail?PublicationID=P20210430059", "https://www.airitibooks.com/Detail/Detail?PublicationID=P20210430059")</f>
        <v>https://www.airitibooks.com/Detail/Detail?PublicationID=P20210430059</v>
      </c>
    </row>
    <row r="1057" spans="1:5" x14ac:dyDescent="0.3">
      <c r="A1057" s="16">
        <v>1056</v>
      </c>
      <c r="B1057" s="38" t="s">
        <v>3581</v>
      </c>
      <c r="C1057" s="39" t="s">
        <v>4581</v>
      </c>
      <c r="D1057" s="38" t="s">
        <v>4575</v>
      </c>
      <c r="E1057" s="44" t="str">
        <f>HYPERLINK("https://www.airitibooks.com/Detail/Detail?PublicationID=P20210430060", "https://www.airitibooks.com/Detail/Detail?PublicationID=P20210430060")</f>
        <v>https://www.airitibooks.com/Detail/Detail?PublicationID=P20210430060</v>
      </c>
    </row>
    <row r="1058" spans="1:5" x14ac:dyDescent="0.3">
      <c r="A1058" s="16">
        <v>1057</v>
      </c>
      <c r="B1058" s="38" t="s">
        <v>3582</v>
      </c>
      <c r="C1058" s="39" t="s">
        <v>4581</v>
      </c>
      <c r="D1058" s="38" t="s">
        <v>4576</v>
      </c>
      <c r="E1058" s="44" t="str">
        <f>HYPERLINK("https://www.airitibooks.com/Detail/Detail?PublicationID=P20210430061", "https://www.airitibooks.com/Detail/Detail?PublicationID=P20210430061")</f>
        <v>https://www.airitibooks.com/Detail/Detail?PublicationID=P20210430061</v>
      </c>
    </row>
    <row r="1059" spans="1:5" x14ac:dyDescent="0.3">
      <c r="A1059" s="16">
        <v>1058</v>
      </c>
      <c r="B1059" s="38" t="s">
        <v>3583</v>
      </c>
      <c r="C1059" s="39" t="s">
        <v>4581</v>
      </c>
      <c r="D1059" s="38" t="s">
        <v>4577</v>
      </c>
      <c r="E1059" s="44" t="str">
        <f>HYPERLINK("https://www.airitibooks.com/Detail/Detail?PublicationID=P20210430062", "https://www.airitibooks.com/Detail/Detail?PublicationID=P20210430062")</f>
        <v>https://www.airitibooks.com/Detail/Detail?PublicationID=P20210430062</v>
      </c>
    </row>
    <row r="1060" spans="1:5" x14ac:dyDescent="0.3">
      <c r="A1060" s="16">
        <v>1059</v>
      </c>
      <c r="B1060" s="38" t="s">
        <v>3584</v>
      </c>
      <c r="C1060" s="39" t="s">
        <v>4581</v>
      </c>
      <c r="D1060" s="38" t="s">
        <v>4578</v>
      </c>
      <c r="E1060" s="44" t="str">
        <f>HYPERLINK("https://www.airitibooks.com/Detail/Detail?PublicationID=P20210430063", "https://www.airitibooks.com/Detail/Detail?PublicationID=P20210430063")</f>
        <v>https://www.airitibooks.com/Detail/Detail?PublicationID=P20210430063</v>
      </c>
    </row>
    <row r="1061" spans="1:5" x14ac:dyDescent="0.3">
      <c r="A1061" s="16">
        <v>1060</v>
      </c>
      <c r="B1061" s="38" t="s">
        <v>3585</v>
      </c>
      <c r="C1061" s="39" t="s">
        <v>4581</v>
      </c>
      <c r="D1061" s="38" t="s">
        <v>4579</v>
      </c>
      <c r="E1061" s="44" t="str">
        <f>HYPERLINK("https://www.airitibooks.com/Detail/Detail?PublicationID=P20210430064", "https://www.airitibooks.com/Detail/Detail?PublicationID=P20210430064")</f>
        <v>https://www.airitibooks.com/Detail/Detail?PublicationID=P20210430064</v>
      </c>
    </row>
    <row r="1062" spans="1:5" x14ac:dyDescent="0.3">
      <c r="A1062" s="22">
        <v>1061</v>
      </c>
      <c r="B1062" s="72" t="s">
        <v>3586</v>
      </c>
      <c r="C1062" s="73" t="s">
        <v>126</v>
      </c>
      <c r="D1062" s="72" t="s">
        <v>4580</v>
      </c>
      <c r="E1062" s="46" t="str">
        <f>HYPERLINK("https://www.airitibooks.com/Detail/Detail?PublicationID=P20210504001", "https://www.airitibooks.com/Detail/Detail?PublicationID=P20210504001")</f>
        <v>https://www.airitibooks.com/Detail/Detail?PublicationID=P20210504001</v>
      </c>
    </row>
  </sheetData>
  <phoneticPr fontId="1" type="noConversion"/>
  <hyperlinks>
    <hyperlink ref="E62" r:id="rId1"/>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2"/>
  <sheetViews>
    <sheetView workbookViewId="0">
      <selection activeCell="E2" sqref="E2"/>
    </sheetView>
  </sheetViews>
  <sheetFormatPr defaultRowHeight="16.2" x14ac:dyDescent="0.3"/>
  <cols>
    <col min="1" max="1" width="8.88671875" style="2"/>
    <col min="2" max="2" width="55.5546875" style="3" customWidth="1"/>
    <col min="3" max="3" width="13.44140625" style="3" customWidth="1"/>
    <col min="4" max="4" width="21.5546875" style="3" customWidth="1"/>
    <col min="5" max="5" width="62.33203125" style="47" customWidth="1"/>
    <col min="6" max="16384" width="8.88671875" style="3"/>
  </cols>
  <sheetData>
    <row r="1" spans="1:5" s="2" customFormat="1" x14ac:dyDescent="0.3">
      <c r="A1" s="4" t="s">
        <v>0</v>
      </c>
      <c r="B1" s="5" t="s">
        <v>1</v>
      </c>
      <c r="C1" s="5" t="s">
        <v>2</v>
      </c>
      <c r="D1" s="5" t="s">
        <v>3</v>
      </c>
      <c r="E1" s="6" t="s">
        <v>4</v>
      </c>
    </row>
    <row r="2" spans="1:5" x14ac:dyDescent="0.3">
      <c r="A2" s="68">
        <v>1</v>
      </c>
      <c r="B2" s="48" t="s">
        <v>4805</v>
      </c>
      <c r="C2" s="49">
        <v>42173</v>
      </c>
      <c r="D2" s="50">
        <v>9789570529999</v>
      </c>
      <c r="E2" s="56" t="s">
        <v>5301</v>
      </c>
    </row>
    <row r="3" spans="1:5" x14ac:dyDescent="0.3">
      <c r="A3" s="68">
        <v>2</v>
      </c>
      <c r="B3" s="48" t="s">
        <v>4806</v>
      </c>
      <c r="C3" s="49">
        <v>42173</v>
      </c>
      <c r="D3" s="50">
        <v>9789570529913</v>
      </c>
      <c r="E3" s="56" t="s">
        <v>5302</v>
      </c>
    </row>
    <row r="4" spans="1:5" x14ac:dyDescent="0.3">
      <c r="A4" s="68">
        <v>3</v>
      </c>
      <c r="B4" s="48" t="s">
        <v>4807</v>
      </c>
      <c r="C4" s="49">
        <v>42740</v>
      </c>
      <c r="D4" s="50">
        <v>9789570522631</v>
      </c>
      <c r="E4" s="56" t="s">
        <v>5303</v>
      </c>
    </row>
    <row r="5" spans="1:5" x14ac:dyDescent="0.3">
      <c r="A5" s="68">
        <v>4</v>
      </c>
      <c r="B5" s="48" t="s">
        <v>4808</v>
      </c>
      <c r="C5" s="49">
        <v>42740</v>
      </c>
      <c r="D5" s="50">
        <v>9789570522778</v>
      </c>
      <c r="E5" s="56" t="s">
        <v>5304</v>
      </c>
    </row>
    <row r="6" spans="1:5" x14ac:dyDescent="0.3">
      <c r="A6" s="68">
        <v>5</v>
      </c>
      <c r="B6" s="48" t="s">
        <v>4809</v>
      </c>
      <c r="C6" s="49">
        <v>42740</v>
      </c>
      <c r="D6" s="50">
        <v>9789570524888</v>
      </c>
      <c r="E6" s="56" t="s">
        <v>5305</v>
      </c>
    </row>
    <row r="7" spans="1:5" x14ac:dyDescent="0.3">
      <c r="A7" s="68">
        <v>6</v>
      </c>
      <c r="B7" s="48" t="s">
        <v>4810</v>
      </c>
      <c r="C7" s="49">
        <v>42740</v>
      </c>
      <c r="D7" s="50">
        <v>9789570524925</v>
      </c>
      <c r="E7" s="56" t="s">
        <v>5306</v>
      </c>
    </row>
    <row r="8" spans="1:5" x14ac:dyDescent="0.3">
      <c r="A8" s="68">
        <v>7</v>
      </c>
      <c r="B8" s="48" t="s">
        <v>4811</v>
      </c>
      <c r="C8" s="49">
        <v>42740</v>
      </c>
      <c r="D8" s="50">
        <v>9789570525014</v>
      </c>
      <c r="E8" s="56" t="s">
        <v>5307</v>
      </c>
    </row>
    <row r="9" spans="1:5" x14ac:dyDescent="0.3">
      <c r="A9" s="68">
        <v>8</v>
      </c>
      <c r="B9" s="48" t="s">
        <v>4812</v>
      </c>
      <c r="C9" s="49">
        <v>42740</v>
      </c>
      <c r="D9" s="50">
        <v>9789570529234</v>
      </c>
      <c r="E9" s="56" t="s">
        <v>5308</v>
      </c>
    </row>
    <row r="10" spans="1:5" x14ac:dyDescent="0.3">
      <c r="A10" s="68">
        <v>9</v>
      </c>
      <c r="B10" s="48" t="s">
        <v>4813</v>
      </c>
      <c r="C10" s="49">
        <v>42740</v>
      </c>
      <c r="D10" s="50">
        <v>9789570528541</v>
      </c>
      <c r="E10" s="56" t="s">
        <v>5309</v>
      </c>
    </row>
    <row r="11" spans="1:5" x14ac:dyDescent="0.3">
      <c r="A11" s="68">
        <v>10</v>
      </c>
      <c r="B11" s="48" t="s">
        <v>4814</v>
      </c>
      <c r="C11" s="49">
        <v>42740</v>
      </c>
      <c r="D11" s="50">
        <v>9789570529012</v>
      </c>
      <c r="E11" s="56" t="s">
        <v>5310</v>
      </c>
    </row>
    <row r="12" spans="1:5" x14ac:dyDescent="0.3">
      <c r="A12" s="68">
        <v>11</v>
      </c>
      <c r="B12" s="48" t="s">
        <v>4815</v>
      </c>
      <c r="C12" s="49">
        <v>42740</v>
      </c>
      <c r="D12" s="50">
        <v>9789570529241</v>
      </c>
      <c r="E12" s="56" t="s">
        <v>5311</v>
      </c>
    </row>
    <row r="13" spans="1:5" x14ac:dyDescent="0.3">
      <c r="A13" s="68">
        <v>12</v>
      </c>
      <c r="B13" s="48" t="s">
        <v>4816</v>
      </c>
      <c r="C13" s="49">
        <v>42740</v>
      </c>
      <c r="D13" s="50">
        <v>9789570529333</v>
      </c>
      <c r="E13" s="56" t="s">
        <v>5312</v>
      </c>
    </row>
    <row r="14" spans="1:5" x14ac:dyDescent="0.3">
      <c r="A14" s="68">
        <v>13</v>
      </c>
      <c r="B14" s="48" t="s">
        <v>4817</v>
      </c>
      <c r="C14" s="49">
        <v>42740</v>
      </c>
      <c r="D14" s="50">
        <v>9789570529357</v>
      </c>
      <c r="E14" s="56" t="s">
        <v>5313</v>
      </c>
    </row>
    <row r="15" spans="1:5" x14ac:dyDescent="0.3">
      <c r="A15" s="68">
        <v>14</v>
      </c>
      <c r="B15" s="48" t="s">
        <v>4818</v>
      </c>
      <c r="C15" s="49">
        <v>42740</v>
      </c>
      <c r="D15" s="50">
        <v>9789570529388</v>
      </c>
      <c r="E15" s="56" t="s">
        <v>5314</v>
      </c>
    </row>
    <row r="16" spans="1:5" x14ac:dyDescent="0.3">
      <c r="A16" s="68">
        <v>15</v>
      </c>
      <c r="B16" s="48" t="s">
        <v>4819</v>
      </c>
      <c r="C16" s="49">
        <v>43075</v>
      </c>
      <c r="D16" s="50">
        <v>9789864530588</v>
      </c>
      <c r="E16" s="56" t="s">
        <v>5315</v>
      </c>
    </row>
    <row r="17" spans="1:5" x14ac:dyDescent="0.3">
      <c r="A17" s="68">
        <v>16</v>
      </c>
      <c r="B17" s="48" t="s">
        <v>4820</v>
      </c>
      <c r="C17" s="49">
        <v>43075</v>
      </c>
      <c r="D17" s="50">
        <v>9789864530601</v>
      </c>
      <c r="E17" s="56" t="s">
        <v>5316</v>
      </c>
    </row>
    <row r="18" spans="1:5" x14ac:dyDescent="0.3">
      <c r="A18" s="68">
        <v>17</v>
      </c>
      <c r="B18" s="48" t="s">
        <v>4821</v>
      </c>
      <c r="C18" s="49">
        <v>43076</v>
      </c>
      <c r="D18" s="50">
        <v>9789864530595</v>
      </c>
      <c r="E18" s="56" t="s">
        <v>5317</v>
      </c>
    </row>
    <row r="19" spans="1:5" x14ac:dyDescent="0.3">
      <c r="A19" s="68">
        <v>18</v>
      </c>
      <c r="B19" s="48" t="s">
        <v>4822</v>
      </c>
      <c r="C19" s="49">
        <v>43076</v>
      </c>
      <c r="D19" s="50">
        <v>9789864530564</v>
      </c>
      <c r="E19" s="56" t="s">
        <v>5318</v>
      </c>
    </row>
    <row r="20" spans="1:5" x14ac:dyDescent="0.3">
      <c r="A20" s="68">
        <v>19</v>
      </c>
      <c r="B20" s="48" t="s">
        <v>4823</v>
      </c>
      <c r="C20" s="49">
        <v>43077</v>
      </c>
      <c r="D20" s="50">
        <v>9789864530571</v>
      </c>
      <c r="E20" s="56" t="s">
        <v>5319</v>
      </c>
    </row>
    <row r="21" spans="1:5" x14ac:dyDescent="0.3">
      <c r="A21" s="68">
        <v>20</v>
      </c>
      <c r="B21" s="48" t="s">
        <v>4824</v>
      </c>
      <c r="C21" s="49">
        <v>43083</v>
      </c>
      <c r="D21" s="50">
        <v>9789869480246</v>
      </c>
      <c r="E21" s="56" t="s">
        <v>5320</v>
      </c>
    </row>
    <row r="22" spans="1:5" x14ac:dyDescent="0.3">
      <c r="A22" s="68">
        <v>21</v>
      </c>
      <c r="B22" s="48" t="s">
        <v>4825</v>
      </c>
      <c r="C22" s="49">
        <v>43105</v>
      </c>
      <c r="D22" s="50">
        <v>9789869515160</v>
      </c>
      <c r="E22" s="56" t="s">
        <v>5321</v>
      </c>
    </row>
    <row r="23" spans="1:5" x14ac:dyDescent="0.3">
      <c r="A23" s="68">
        <v>22</v>
      </c>
      <c r="B23" s="48" t="s">
        <v>4826</v>
      </c>
      <c r="C23" s="49">
        <v>43105</v>
      </c>
      <c r="D23" s="50">
        <v>9789869515153</v>
      </c>
      <c r="E23" s="56" t="s">
        <v>5322</v>
      </c>
    </row>
    <row r="24" spans="1:5" x14ac:dyDescent="0.3">
      <c r="A24" s="68">
        <v>23</v>
      </c>
      <c r="B24" s="48" t="s">
        <v>4827</v>
      </c>
      <c r="C24" s="49">
        <v>43115</v>
      </c>
      <c r="D24" s="50">
        <v>9789863232384</v>
      </c>
      <c r="E24" s="56" t="s">
        <v>5323</v>
      </c>
    </row>
    <row r="25" spans="1:5" x14ac:dyDescent="0.3">
      <c r="A25" s="68">
        <v>24</v>
      </c>
      <c r="B25" s="48" t="s">
        <v>4828</v>
      </c>
      <c r="C25" s="49">
        <v>43116</v>
      </c>
      <c r="D25" s="50">
        <v>9789571371986</v>
      </c>
      <c r="E25" s="56" t="s">
        <v>5324</v>
      </c>
    </row>
    <row r="26" spans="1:5" x14ac:dyDescent="0.3">
      <c r="A26" s="68">
        <v>25</v>
      </c>
      <c r="B26" s="48" t="s">
        <v>4829</v>
      </c>
      <c r="C26" s="49">
        <v>43116</v>
      </c>
      <c r="D26" s="50">
        <v>9789571372297</v>
      </c>
      <c r="E26" s="56" t="s">
        <v>5325</v>
      </c>
    </row>
    <row r="27" spans="1:5" x14ac:dyDescent="0.3">
      <c r="A27" s="68">
        <v>26</v>
      </c>
      <c r="B27" s="48" t="s">
        <v>4830</v>
      </c>
      <c r="C27" s="49">
        <v>43116</v>
      </c>
      <c r="D27" s="50">
        <v>9789571371436</v>
      </c>
      <c r="E27" s="56" t="s">
        <v>5326</v>
      </c>
    </row>
    <row r="28" spans="1:5" x14ac:dyDescent="0.3">
      <c r="A28" s="68">
        <v>27</v>
      </c>
      <c r="B28" s="48" t="s">
        <v>4831</v>
      </c>
      <c r="C28" s="49">
        <v>43117</v>
      </c>
      <c r="D28" s="50">
        <v>9789865636821</v>
      </c>
      <c r="E28" s="56" t="s">
        <v>5327</v>
      </c>
    </row>
    <row r="29" spans="1:5" x14ac:dyDescent="0.3">
      <c r="A29" s="68">
        <v>28</v>
      </c>
      <c r="B29" s="48" t="s">
        <v>4832</v>
      </c>
      <c r="C29" s="49">
        <v>43117</v>
      </c>
      <c r="D29" s="50">
        <v>9789865636838</v>
      </c>
      <c r="E29" s="56" t="s">
        <v>5328</v>
      </c>
    </row>
    <row r="30" spans="1:5" x14ac:dyDescent="0.3">
      <c r="A30" s="68">
        <v>29</v>
      </c>
      <c r="B30" s="48" t="s">
        <v>4833</v>
      </c>
      <c r="C30" s="49">
        <v>43117</v>
      </c>
      <c r="D30" s="50">
        <v>9789865636845</v>
      </c>
      <c r="E30" s="56" t="s">
        <v>5329</v>
      </c>
    </row>
    <row r="31" spans="1:5" x14ac:dyDescent="0.3">
      <c r="A31" s="68">
        <v>30</v>
      </c>
      <c r="B31" s="48" t="s">
        <v>4834</v>
      </c>
      <c r="C31" s="49">
        <v>43117</v>
      </c>
      <c r="D31" s="50">
        <v>9789865636869</v>
      </c>
      <c r="E31" s="56" t="s">
        <v>5330</v>
      </c>
    </row>
    <row r="32" spans="1:5" x14ac:dyDescent="0.3">
      <c r="A32" s="68">
        <v>31</v>
      </c>
      <c r="B32" s="48" t="s">
        <v>4835</v>
      </c>
      <c r="C32" s="49">
        <v>43117</v>
      </c>
      <c r="D32" s="50">
        <v>9789865636876</v>
      </c>
      <c r="E32" s="56" t="s">
        <v>5331</v>
      </c>
    </row>
    <row r="33" spans="1:5" x14ac:dyDescent="0.3">
      <c r="A33" s="68">
        <v>32</v>
      </c>
      <c r="B33" s="48" t="s">
        <v>4836</v>
      </c>
      <c r="C33" s="49">
        <v>43117</v>
      </c>
      <c r="D33" s="50">
        <v>9789865636883</v>
      </c>
      <c r="E33" s="56" t="s">
        <v>5332</v>
      </c>
    </row>
    <row r="34" spans="1:5" x14ac:dyDescent="0.3">
      <c r="A34" s="68">
        <v>33</v>
      </c>
      <c r="B34" s="48" t="s">
        <v>4837</v>
      </c>
      <c r="C34" s="49">
        <v>43124</v>
      </c>
      <c r="D34" s="50">
        <v>9789865756697</v>
      </c>
      <c r="E34" s="56" t="s">
        <v>5333</v>
      </c>
    </row>
    <row r="35" spans="1:5" x14ac:dyDescent="0.3">
      <c r="A35" s="68">
        <v>34</v>
      </c>
      <c r="B35" s="48" t="s">
        <v>4838</v>
      </c>
      <c r="C35" s="49">
        <v>43124</v>
      </c>
      <c r="D35" s="50">
        <v>9789865756673</v>
      </c>
      <c r="E35" s="56" t="s">
        <v>5334</v>
      </c>
    </row>
    <row r="36" spans="1:5" x14ac:dyDescent="0.3">
      <c r="A36" s="68">
        <v>35</v>
      </c>
      <c r="B36" s="48" t="s">
        <v>4839</v>
      </c>
      <c r="C36" s="49">
        <v>43124</v>
      </c>
      <c r="D36" s="50">
        <v>9789865756680</v>
      </c>
      <c r="E36" s="56" t="s">
        <v>5335</v>
      </c>
    </row>
    <row r="37" spans="1:5" x14ac:dyDescent="0.3">
      <c r="A37" s="68">
        <v>36</v>
      </c>
      <c r="B37" s="48" t="s">
        <v>4840</v>
      </c>
      <c r="C37" s="49">
        <v>43124</v>
      </c>
      <c r="D37" s="50">
        <v>9789865756666</v>
      </c>
      <c r="E37" s="56" t="s">
        <v>5336</v>
      </c>
    </row>
    <row r="38" spans="1:5" x14ac:dyDescent="0.3">
      <c r="A38" s="68">
        <v>37</v>
      </c>
      <c r="B38" s="48" t="s">
        <v>4841</v>
      </c>
      <c r="C38" s="49">
        <v>43126</v>
      </c>
      <c r="D38" s="50">
        <v>9789863230694</v>
      </c>
      <c r="E38" s="56" t="s">
        <v>5337</v>
      </c>
    </row>
    <row r="39" spans="1:5" x14ac:dyDescent="0.3">
      <c r="A39" s="68">
        <v>38</v>
      </c>
      <c r="B39" s="48" t="s">
        <v>4842</v>
      </c>
      <c r="C39" s="49">
        <v>43126</v>
      </c>
      <c r="D39" s="50"/>
      <c r="E39" s="56" t="s">
        <v>5338</v>
      </c>
    </row>
    <row r="40" spans="1:5" x14ac:dyDescent="0.3">
      <c r="A40" s="68">
        <v>39</v>
      </c>
      <c r="B40" s="48" t="s">
        <v>4843</v>
      </c>
      <c r="C40" s="49">
        <v>43130</v>
      </c>
      <c r="D40" s="50">
        <v>9789571372495</v>
      </c>
      <c r="E40" s="56" t="s">
        <v>5339</v>
      </c>
    </row>
    <row r="41" spans="1:5" x14ac:dyDescent="0.3">
      <c r="A41" s="68">
        <v>40</v>
      </c>
      <c r="B41" s="48" t="s">
        <v>2628</v>
      </c>
      <c r="C41" s="49">
        <v>43130</v>
      </c>
      <c r="D41" s="50">
        <v>9789571372259</v>
      </c>
      <c r="E41" s="56" t="s">
        <v>5340</v>
      </c>
    </row>
    <row r="42" spans="1:5" x14ac:dyDescent="0.3">
      <c r="A42" s="68">
        <v>41</v>
      </c>
      <c r="B42" s="48" t="s">
        <v>4844</v>
      </c>
      <c r="C42" s="49">
        <v>43130</v>
      </c>
      <c r="D42" s="50">
        <v>9789868802391</v>
      </c>
      <c r="E42" s="56" t="s">
        <v>5341</v>
      </c>
    </row>
    <row r="43" spans="1:5" x14ac:dyDescent="0.3">
      <c r="A43" s="68">
        <v>42</v>
      </c>
      <c r="B43" s="48" t="s">
        <v>4845</v>
      </c>
      <c r="C43" s="49">
        <v>43130</v>
      </c>
      <c r="D43" s="50">
        <v>9789869120913</v>
      </c>
      <c r="E43" s="56" t="s">
        <v>5342</v>
      </c>
    </row>
    <row r="44" spans="1:5" x14ac:dyDescent="0.3">
      <c r="A44" s="68">
        <v>43</v>
      </c>
      <c r="B44" s="48" t="s">
        <v>4846</v>
      </c>
      <c r="C44" s="49">
        <v>43130</v>
      </c>
      <c r="D44" s="50">
        <v>9789869120944</v>
      </c>
      <c r="E44" s="56" t="s">
        <v>5343</v>
      </c>
    </row>
    <row r="45" spans="1:5" x14ac:dyDescent="0.3">
      <c r="A45" s="68">
        <v>44</v>
      </c>
      <c r="B45" s="48" t="s">
        <v>4847</v>
      </c>
      <c r="C45" s="49">
        <v>43130</v>
      </c>
      <c r="D45" s="50">
        <v>9789869120937</v>
      </c>
      <c r="E45" s="56" t="s">
        <v>5344</v>
      </c>
    </row>
    <row r="46" spans="1:5" x14ac:dyDescent="0.3">
      <c r="A46" s="68">
        <v>45</v>
      </c>
      <c r="B46" s="48" t="s">
        <v>4848</v>
      </c>
      <c r="C46" s="49">
        <v>43131</v>
      </c>
      <c r="D46" s="50">
        <v>9789575987381</v>
      </c>
      <c r="E46" s="56" t="s">
        <v>5345</v>
      </c>
    </row>
    <row r="47" spans="1:5" x14ac:dyDescent="0.3">
      <c r="A47" s="68">
        <v>46</v>
      </c>
      <c r="B47" s="48" t="s">
        <v>4849</v>
      </c>
      <c r="C47" s="49">
        <v>43131</v>
      </c>
      <c r="D47" s="50">
        <v>9789575987343</v>
      </c>
      <c r="E47" s="56" t="s">
        <v>5346</v>
      </c>
    </row>
    <row r="48" spans="1:5" x14ac:dyDescent="0.3">
      <c r="A48" s="68">
        <v>47</v>
      </c>
      <c r="B48" s="48" t="s">
        <v>4850</v>
      </c>
      <c r="C48" s="49">
        <v>43137</v>
      </c>
      <c r="D48" s="50">
        <v>9789888490103</v>
      </c>
      <c r="E48" s="56" t="s">
        <v>5347</v>
      </c>
    </row>
    <row r="49" spans="1:5" x14ac:dyDescent="0.3">
      <c r="A49" s="68">
        <v>48</v>
      </c>
      <c r="B49" s="48" t="s">
        <v>4851</v>
      </c>
      <c r="C49" s="49">
        <v>43137</v>
      </c>
      <c r="D49" s="50">
        <v>9789888437566</v>
      </c>
      <c r="E49" s="56" t="s">
        <v>5348</v>
      </c>
    </row>
    <row r="50" spans="1:5" x14ac:dyDescent="0.3">
      <c r="A50" s="68">
        <v>49</v>
      </c>
      <c r="B50" s="48" t="s">
        <v>4852</v>
      </c>
      <c r="C50" s="49">
        <v>43137</v>
      </c>
      <c r="D50" s="50">
        <v>9789888490042</v>
      </c>
      <c r="E50" s="56" t="s">
        <v>5349</v>
      </c>
    </row>
    <row r="51" spans="1:5" x14ac:dyDescent="0.3">
      <c r="A51" s="68">
        <v>50</v>
      </c>
      <c r="B51" s="48" t="s">
        <v>4853</v>
      </c>
      <c r="C51" s="49">
        <v>43137</v>
      </c>
      <c r="D51" s="50">
        <v>9789888490004</v>
      </c>
      <c r="E51" s="56" t="s">
        <v>5350</v>
      </c>
    </row>
    <row r="52" spans="1:5" x14ac:dyDescent="0.3">
      <c r="A52" s="68">
        <v>51</v>
      </c>
      <c r="B52" s="48" t="s">
        <v>4854</v>
      </c>
      <c r="C52" s="49">
        <v>43137</v>
      </c>
      <c r="D52" s="50">
        <v>9789888490165</v>
      </c>
      <c r="E52" s="56" t="s">
        <v>5351</v>
      </c>
    </row>
    <row r="53" spans="1:5" x14ac:dyDescent="0.3">
      <c r="A53" s="68">
        <v>52</v>
      </c>
      <c r="B53" s="48" t="s">
        <v>4855</v>
      </c>
      <c r="C53" s="49">
        <v>43137</v>
      </c>
      <c r="D53" s="50">
        <v>9789888490141</v>
      </c>
      <c r="E53" s="56" t="s">
        <v>5352</v>
      </c>
    </row>
    <row r="54" spans="1:5" x14ac:dyDescent="0.3">
      <c r="A54" s="68">
        <v>53</v>
      </c>
      <c r="B54" s="48" t="s">
        <v>4856</v>
      </c>
      <c r="C54" s="49">
        <v>43139</v>
      </c>
      <c r="D54" s="50">
        <v>9789571371757</v>
      </c>
      <c r="E54" s="56" t="s">
        <v>5353</v>
      </c>
    </row>
    <row r="55" spans="1:5" x14ac:dyDescent="0.3">
      <c r="A55" s="68">
        <v>54</v>
      </c>
      <c r="B55" s="48" t="s">
        <v>4857</v>
      </c>
      <c r="C55" s="49">
        <v>43139</v>
      </c>
      <c r="D55" s="50">
        <v>9789571372471</v>
      </c>
      <c r="E55" s="56" t="s">
        <v>5354</v>
      </c>
    </row>
    <row r="56" spans="1:5" x14ac:dyDescent="0.3">
      <c r="A56" s="68">
        <v>55</v>
      </c>
      <c r="B56" s="48" t="s">
        <v>4858</v>
      </c>
      <c r="C56" s="49">
        <v>43140</v>
      </c>
      <c r="D56" s="50">
        <v>9789865636852</v>
      </c>
      <c r="E56" s="56" t="s">
        <v>5355</v>
      </c>
    </row>
    <row r="57" spans="1:5" x14ac:dyDescent="0.3">
      <c r="A57" s="68">
        <v>56</v>
      </c>
      <c r="B57" s="48" t="s">
        <v>4859</v>
      </c>
      <c r="C57" s="49">
        <v>43152</v>
      </c>
      <c r="D57" s="50">
        <v>9789869501859</v>
      </c>
      <c r="E57" s="56" t="s">
        <v>5356</v>
      </c>
    </row>
    <row r="58" spans="1:5" x14ac:dyDescent="0.3">
      <c r="A58" s="68">
        <v>57</v>
      </c>
      <c r="B58" s="48" t="s">
        <v>4860</v>
      </c>
      <c r="C58" s="49">
        <v>43152</v>
      </c>
      <c r="D58" s="50">
        <v>9789869464437</v>
      </c>
      <c r="E58" s="56" t="s">
        <v>5357</v>
      </c>
    </row>
    <row r="59" spans="1:5" x14ac:dyDescent="0.3">
      <c r="A59" s="68">
        <v>58</v>
      </c>
      <c r="B59" s="48" t="s">
        <v>4861</v>
      </c>
      <c r="C59" s="49">
        <v>43152</v>
      </c>
      <c r="D59" s="50">
        <v>9789869501866</v>
      </c>
      <c r="E59" s="56" t="s">
        <v>5358</v>
      </c>
    </row>
    <row r="60" spans="1:5" x14ac:dyDescent="0.3">
      <c r="A60" s="68">
        <v>59</v>
      </c>
      <c r="B60" s="48" t="s">
        <v>4862</v>
      </c>
      <c r="C60" s="49">
        <v>43152</v>
      </c>
      <c r="D60" s="50">
        <v>9789869476737</v>
      </c>
      <c r="E60" s="56" t="s">
        <v>5359</v>
      </c>
    </row>
    <row r="61" spans="1:5" x14ac:dyDescent="0.3">
      <c r="A61" s="68">
        <v>60</v>
      </c>
      <c r="B61" s="48" t="s">
        <v>4863</v>
      </c>
      <c r="C61" s="49">
        <v>43152</v>
      </c>
      <c r="D61" s="50">
        <v>9789869452809</v>
      </c>
      <c r="E61" s="56" t="s">
        <v>5360</v>
      </c>
    </row>
    <row r="62" spans="1:5" x14ac:dyDescent="0.3">
      <c r="A62" s="68">
        <v>61</v>
      </c>
      <c r="B62" s="48" t="s">
        <v>4864</v>
      </c>
      <c r="C62" s="49">
        <v>43160</v>
      </c>
      <c r="D62" s="50">
        <v>9789869512619</v>
      </c>
      <c r="E62" s="56" t="s">
        <v>5361</v>
      </c>
    </row>
    <row r="63" spans="1:5" x14ac:dyDescent="0.3">
      <c r="A63" s="68">
        <v>62</v>
      </c>
      <c r="B63" s="48" t="s">
        <v>4865</v>
      </c>
      <c r="C63" s="49">
        <v>43160</v>
      </c>
      <c r="D63" s="50">
        <v>9789869521628</v>
      </c>
      <c r="E63" s="56" t="s">
        <v>5362</v>
      </c>
    </row>
    <row r="64" spans="1:5" x14ac:dyDescent="0.3">
      <c r="A64" s="68">
        <v>63</v>
      </c>
      <c r="B64" s="48" t="s">
        <v>4866</v>
      </c>
      <c r="C64" s="49">
        <v>43174</v>
      </c>
      <c r="D64" s="50">
        <v>9789573909781</v>
      </c>
      <c r="E64" s="56" t="s">
        <v>5363</v>
      </c>
    </row>
    <row r="65" spans="1:5" x14ac:dyDescent="0.3">
      <c r="A65" s="68">
        <v>64</v>
      </c>
      <c r="B65" s="48" t="s">
        <v>4867</v>
      </c>
      <c r="C65" s="49">
        <v>43174</v>
      </c>
      <c r="D65" s="50">
        <v>9789573909996</v>
      </c>
      <c r="E65" s="56" t="s">
        <v>5364</v>
      </c>
    </row>
    <row r="66" spans="1:5" x14ac:dyDescent="0.3">
      <c r="A66" s="68">
        <v>65</v>
      </c>
      <c r="B66" s="48" t="s">
        <v>4868</v>
      </c>
      <c r="C66" s="49">
        <v>43179</v>
      </c>
      <c r="D66" s="50">
        <v>9789571368351</v>
      </c>
      <c r="E66" s="56" t="s">
        <v>5365</v>
      </c>
    </row>
    <row r="67" spans="1:5" x14ac:dyDescent="0.3">
      <c r="A67" s="68">
        <v>66</v>
      </c>
      <c r="B67" s="48" t="s">
        <v>4869</v>
      </c>
      <c r="C67" s="49">
        <v>43185</v>
      </c>
      <c r="D67" s="50">
        <v>9789888355266</v>
      </c>
      <c r="E67" s="56" t="s">
        <v>5366</v>
      </c>
    </row>
    <row r="68" spans="1:5" x14ac:dyDescent="0.3">
      <c r="A68" s="68">
        <v>67</v>
      </c>
      <c r="B68" s="48" t="s">
        <v>4870</v>
      </c>
      <c r="C68" s="49">
        <v>43185</v>
      </c>
      <c r="D68" s="50">
        <v>9789869518406</v>
      </c>
      <c r="E68" s="56" t="s">
        <v>5367</v>
      </c>
    </row>
    <row r="69" spans="1:5" x14ac:dyDescent="0.3">
      <c r="A69" s="68">
        <v>68</v>
      </c>
      <c r="B69" s="48" t="s">
        <v>4871</v>
      </c>
      <c r="C69" s="49">
        <v>43185</v>
      </c>
      <c r="D69" s="50">
        <v>9789863593850</v>
      </c>
      <c r="E69" s="56" t="s">
        <v>5368</v>
      </c>
    </row>
    <row r="70" spans="1:5" x14ac:dyDescent="0.3">
      <c r="A70" s="68">
        <v>69</v>
      </c>
      <c r="B70" s="48" t="s">
        <v>4872</v>
      </c>
      <c r="C70" s="49">
        <v>43185</v>
      </c>
      <c r="D70" s="50">
        <v>9789869423885</v>
      </c>
      <c r="E70" s="56" t="s">
        <v>5369</v>
      </c>
    </row>
    <row r="71" spans="1:5" x14ac:dyDescent="0.3">
      <c r="A71" s="68">
        <v>70</v>
      </c>
      <c r="B71" s="48" t="s">
        <v>4873</v>
      </c>
      <c r="C71" s="49">
        <v>43185</v>
      </c>
      <c r="D71" s="50">
        <v>9789863231479</v>
      </c>
      <c r="E71" s="56" t="s">
        <v>5370</v>
      </c>
    </row>
    <row r="72" spans="1:5" x14ac:dyDescent="0.3">
      <c r="A72" s="68">
        <v>71</v>
      </c>
      <c r="B72" s="48" t="s">
        <v>4874</v>
      </c>
      <c r="C72" s="49">
        <v>43189</v>
      </c>
      <c r="D72" s="50">
        <v>9789571371214</v>
      </c>
      <c r="E72" s="56" t="s">
        <v>5371</v>
      </c>
    </row>
    <row r="73" spans="1:5" x14ac:dyDescent="0.3">
      <c r="A73" s="68">
        <v>72</v>
      </c>
      <c r="B73" s="48" t="s">
        <v>4875</v>
      </c>
      <c r="C73" s="49">
        <v>43192</v>
      </c>
      <c r="D73" s="50">
        <v>9789862484364</v>
      </c>
      <c r="E73" s="56" t="s">
        <v>5372</v>
      </c>
    </row>
    <row r="74" spans="1:5" x14ac:dyDescent="0.3">
      <c r="A74" s="68">
        <v>73</v>
      </c>
      <c r="B74" s="48" t="s">
        <v>4876</v>
      </c>
      <c r="C74" s="49">
        <v>43192</v>
      </c>
      <c r="D74" s="50">
        <v>9789862484586</v>
      </c>
      <c r="E74" s="56" t="s">
        <v>5373</v>
      </c>
    </row>
    <row r="75" spans="1:5" x14ac:dyDescent="0.3">
      <c r="A75" s="68">
        <v>74</v>
      </c>
      <c r="B75" s="48" t="s">
        <v>4877</v>
      </c>
      <c r="C75" s="49">
        <v>43192</v>
      </c>
      <c r="D75" s="50">
        <v>9789862484449</v>
      </c>
      <c r="E75" s="56" t="s">
        <v>5374</v>
      </c>
    </row>
    <row r="76" spans="1:5" x14ac:dyDescent="0.3">
      <c r="A76" s="68">
        <v>75</v>
      </c>
      <c r="B76" s="48" t="s">
        <v>4878</v>
      </c>
      <c r="C76" s="49">
        <v>43193</v>
      </c>
      <c r="D76" s="50">
        <v>9789571372532</v>
      </c>
      <c r="E76" s="56" t="s">
        <v>5375</v>
      </c>
    </row>
    <row r="77" spans="1:5" x14ac:dyDescent="0.3">
      <c r="A77" s="68">
        <v>76</v>
      </c>
      <c r="B77" s="48" t="s">
        <v>4879</v>
      </c>
      <c r="C77" s="49">
        <v>43193</v>
      </c>
      <c r="D77" s="50">
        <v>9789571373409</v>
      </c>
      <c r="E77" s="56" t="s">
        <v>5376</v>
      </c>
    </row>
    <row r="78" spans="1:5" x14ac:dyDescent="0.3">
      <c r="A78" s="68">
        <v>77</v>
      </c>
      <c r="B78" s="48" t="s">
        <v>4880</v>
      </c>
      <c r="C78" s="49">
        <v>43193</v>
      </c>
      <c r="D78" s="50">
        <v>9789869460811</v>
      </c>
      <c r="E78" s="56" t="s">
        <v>5377</v>
      </c>
    </row>
    <row r="79" spans="1:5" x14ac:dyDescent="0.3">
      <c r="A79" s="68">
        <v>78</v>
      </c>
      <c r="B79" s="48" t="s">
        <v>4881</v>
      </c>
      <c r="C79" s="49">
        <v>43193</v>
      </c>
      <c r="D79" s="50">
        <v>9789863593614</v>
      </c>
      <c r="E79" s="56" t="s">
        <v>5378</v>
      </c>
    </row>
    <row r="80" spans="1:5" x14ac:dyDescent="0.3">
      <c r="A80" s="68">
        <v>79</v>
      </c>
      <c r="B80" s="48" t="s">
        <v>4882</v>
      </c>
      <c r="C80" s="49">
        <v>43193</v>
      </c>
      <c r="D80" s="50">
        <v>9789869537810</v>
      </c>
      <c r="E80" s="56" t="s">
        <v>5379</v>
      </c>
    </row>
    <row r="81" spans="1:5" x14ac:dyDescent="0.3">
      <c r="A81" s="68">
        <v>80</v>
      </c>
      <c r="B81" s="48" t="s">
        <v>4883</v>
      </c>
      <c r="C81" s="49">
        <v>43193</v>
      </c>
      <c r="D81" s="50">
        <v>9789863594208</v>
      </c>
      <c r="E81" s="56" t="s">
        <v>5380</v>
      </c>
    </row>
    <row r="82" spans="1:5" x14ac:dyDescent="0.3">
      <c r="A82" s="68">
        <v>81</v>
      </c>
      <c r="B82" s="48" t="s">
        <v>4884</v>
      </c>
      <c r="C82" s="49">
        <v>43193</v>
      </c>
      <c r="D82" s="50">
        <v>9789869423892</v>
      </c>
      <c r="E82" s="56" t="s">
        <v>5381</v>
      </c>
    </row>
    <row r="83" spans="1:5" x14ac:dyDescent="0.3">
      <c r="A83" s="68">
        <v>82</v>
      </c>
      <c r="B83" s="48" t="s">
        <v>4885</v>
      </c>
      <c r="C83" s="49">
        <v>43193</v>
      </c>
      <c r="D83" s="50">
        <v>9789869333658</v>
      </c>
      <c r="E83" s="56" t="s">
        <v>5382</v>
      </c>
    </row>
    <row r="84" spans="1:5" x14ac:dyDescent="0.3">
      <c r="A84" s="68">
        <v>83</v>
      </c>
      <c r="B84" s="48" t="s">
        <v>4886</v>
      </c>
      <c r="C84" s="49">
        <v>43200</v>
      </c>
      <c r="D84" s="50">
        <v>9789869480321</v>
      </c>
      <c r="E84" s="56" t="s">
        <v>5383</v>
      </c>
    </row>
    <row r="85" spans="1:5" x14ac:dyDescent="0.3">
      <c r="A85" s="68">
        <v>84</v>
      </c>
      <c r="B85" s="48" t="s">
        <v>4887</v>
      </c>
      <c r="C85" s="49">
        <v>43200</v>
      </c>
      <c r="D85" s="50">
        <v>9789869480352</v>
      </c>
      <c r="E85" s="56" t="s">
        <v>5384</v>
      </c>
    </row>
    <row r="86" spans="1:5" x14ac:dyDescent="0.3">
      <c r="A86" s="68">
        <v>85</v>
      </c>
      <c r="B86" s="48" t="s">
        <v>4888</v>
      </c>
      <c r="C86" s="49">
        <v>43200</v>
      </c>
      <c r="D86" s="50">
        <v>9789869480383</v>
      </c>
      <c r="E86" s="56" t="s">
        <v>5385</v>
      </c>
    </row>
    <row r="87" spans="1:5" x14ac:dyDescent="0.3">
      <c r="A87" s="68">
        <v>86</v>
      </c>
      <c r="B87" s="48" t="s">
        <v>4889</v>
      </c>
      <c r="C87" s="49">
        <v>43200</v>
      </c>
      <c r="D87" s="50">
        <v>9789869567619</v>
      </c>
      <c r="E87" s="56" t="s">
        <v>5386</v>
      </c>
    </row>
    <row r="88" spans="1:5" x14ac:dyDescent="0.3">
      <c r="A88" s="68">
        <v>87</v>
      </c>
      <c r="B88" s="48" t="s">
        <v>4890</v>
      </c>
      <c r="C88" s="49">
        <v>43200</v>
      </c>
      <c r="D88" s="50">
        <v>9789869567602</v>
      </c>
      <c r="E88" s="56" t="s">
        <v>5387</v>
      </c>
    </row>
    <row r="89" spans="1:5" x14ac:dyDescent="0.3">
      <c r="A89" s="68">
        <v>88</v>
      </c>
      <c r="B89" s="48" t="s">
        <v>4891</v>
      </c>
      <c r="C89" s="49">
        <v>43200</v>
      </c>
      <c r="D89" s="50">
        <v>9789869480338</v>
      </c>
      <c r="E89" s="56" t="s">
        <v>5388</v>
      </c>
    </row>
    <row r="90" spans="1:5" x14ac:dyDescent="0.3">
      <c r="A90" s="68">
        <v>89</v>
      </c>
      <c r="B90" s="48" t="s">
        <v>4892</v>
      </c>
      <c r="C90" s="49">
        <v>43201</v>
      </c>
      <c r="D90" s="50">
        <v>9789863842170</v>
      </c>
      <c r="E90" s="56" t="s">
        <v>5389</v>
      </c>
    </row>
    <row r="91" spans="1:5" x14ac:dyDescent="0.3">
      <c r="A91" s="68">
        <v>90</v>
      </c>
      <c r="B91" s="48" t="s">
        <v>4893</v>
      </c>
      <c r="C91" s="49">
        <v>43201</v>
      </c>
      <c r="D91" s="50">
        <v>9789863842187</v>
      </c>
      <c r="E91" s="56" t="s">
        <v>5390</v>
      </c>
    </row>
    <row r="92" spans="1:5" x14ac:dyDescent="0.3">
      <c r="A92" s="68">
        <v>91</v>
      </c>
      <c r="B92" s="48" t="s">
        <v>4894</v>
      </c>
      <c r="C92" s="49">
        <v>43201</v>
      </c>
      <c r="D92" s="50">
        <v>9789576938962</v>
      </c>
      <c r="E92" s="56" t="s">
        <v>5391</v>
      </c>
    </row>
    <row r="93" spans="1:5" x14ac:dyDescent="0.3">
      <c r="A93" s="68">
        <v>92</v>
      </c>
      <c r="B93" s="48" t="s">
        <v>4895</v>
      </c>
      <c r="C93" s="49">
        <v>43203</v>
      </c>
      <c r="D93" s="50">
        <v>9789863570493</v>
      </c>
      <c r="E93" s="56" t="s">
        <v>5392</v>
      </c>
    </row>
    <row r="94" spans="1:5" x14ac:dyDescent="0.3">
      <c r="A94" s="68">
        <v>93</v>
      </c>
      <c r="B94" s="48" t="s">
        <v>4896</v>
      </c>
      <c r="C94" s="49">
        <v>43207</v>
      </c>
      <c r="D94" s="50">
        <v>9867574060</v>
      </c>
      <c r="E94" s="56" t="s">
        <v>5393</v>
      </c>
    </row>
    <row r="95" spans="1:5" x14ac:dyDescent="0.3">
      <c r="A95" s="68">
        <v>94</v>
      </c>
      <c r="B95" s="48" t="s">
        <v>4897</v>
      </c>
      <c r="C95" s="49">
        <v>43208</v>
      </c>
      <c r="D95" s="50">
        <v>9789864110667</v>
      </c>
      <c r="E95" s="56" t="s">
        <v>5394</v>
      </c>
    </row>
    <row r="96" spans="1:5" x14ac:dyDescent="0.3">
      <c r="A96" s="68">
        <v>95</v>
      </c>
      <c r="B96" s="48" t="s">
        <v>4898</v>
      </c>
      <c r="C96" s="49">
        <v>43209</v>
      </c>
      <c r="D96" s="50">
        <v>9789869567626</v>
      </c>
      <c r="E96" s="56" t="s">
        <v>5395</v>
      </c>
    </row>
    <row r="97" spans="1:5" x14ac:dyDescent="0.3">
      <c r="A97" s="68">
        <v>96</v>
      </c>
      <c r="B97" s="48" t="s">
        <v>4899</v>
      </c>
      <c r="C97" s="49">
        <v>43215</v>
      </c>
      <c r="D97" s="50">
        <v>9789864530625</v>
      </c>
      <c r="E97" s="56" t="s">
        <v>5396</v>
      </c>
    </row>
    <row r="98" spans="1:5" x14ac:dyDescent="0.3">
      <c r="A98" s="68">
        <v>97</v>
      </c>
      <c r="B98" s="48" t="s">
        <v>4900</v>
      </c>
      <c r="C98" s="49">
        <v>43215</v>
      </c>
      <c r="D98" s="50">
        <v>9789864110612</v>
      </c>
      <c r="E98" s="56" t="s">
        <v>5397</v>
      </c>
    </row>
    <row r="99" spans="1:5" x14ac:dyDescent="0.3">
      <c r="A99" s="68">
        <v>98</v>
      </c>
      <c r="B99" s="48" t="s">
        <v>4901</v>
      </c>
      <c r="C99" s="49">
        <v>43215</v>
      </c>
      <c r="D99" s="50">
        <v>9789864110636</v>
      </c>
      <c r="E99" s="56" t="s">
        <v>5398</v>
      </c>
    </row>
    <row r="100" spans="1:5" x14ac:dyDescent="0.3">
      <c r="A100" s="68">
        <v>99</v>
      </c>
      <c r="B100" s="48" t="s">
        <v>4902</v>
      </c>
      <c r="C100" s="49">
        <v>43215</v>
      </c>
      <c r="D100" s="50">
        <v>9789864530649</v>
      </c>
      <c r="E100" s="56" t="s">
        <v>5399</v>
      </c>
    </row>
    <row r="101" spans="1:5" x14ac:dyDescent="0.3">
      <c r="A101" s="68">
        <v>100</v>
      </c>
      <c r="B101" s="48" t="s">
        <v>4903</v>
      </c>
      <c r="C101" s="49">
        <v>43215</v>
      </c>
      <c r="D101" s="50">
        <v>9789864110643</v>
      </c>
      <c r="E101" s="56" t="s">
        <v>5400</v>
      </c>
    </row>
    <row r="102" spans="1:5" x14ac:dyDescent="0.3">
      <c r="A102" s="68">
        <v>101</v>
      </c>
      <c r="B102" s="48" t="s">
        <v>4904</v>
      </c>
      <c r="C102" s="49">
        <v>43220</v>
      </c>
      <c r="D102" s="50">
        <v>9789865753948</v>
      </c>
      <c r="E102" s="56" t="s">
        <v>5401</v>
      </c>
    </row>
    <row r="103" spans="1:5" x14ac:dyDescent="0.3">
      <c r="A103" s="68">
        <v>102</v>
      </c>
      <c r="B103" s="48" t="s">
        <v>4905</v>
      </c>
      <c r="C103" s="49">
        <v>43220</v>
      </c>
      <c r="D103" s="50">
        <v>9789865753962</v>
      </c>
      <c r="E103" s="56" t="s">
        <v>5402</v>
      </c>
    </row>
    <row r="104" spans="1:5" x14ac:dyDescent="0.3">
      <c r="A104" s="68">
        <v>103</v>
      </c>
      <c r="B104" s="48" t="s">
        <v>4906</v>
      </c>
      <c r="C104" s="49">
        <v>43220</v>
      </c>
      <c r="D104" s="50">
        <v>9789865753955</v>
      </c>
      <c r="E104" s="56" t="s">
        <v>5403</v>
      </c>
    </row>
    <row r="105" spans="1:5" x14ac:dyDescent="0.3">
      <c r="A105" s="68">
        <v>104</v>
      </c>
      <c r="B105" s="48" t="s">
        <v>4907</v>
      </c>
      <c r="C105" s="49">
        <v>43222</v>
      </c>
      <c r="D105" s="50"/>
      <c r="E105" s="56" t="s">
        <v>5404</v>
      </c>
    </row>
    <row r="106" spans="1:5" x14ac:dyDescent="0.3">
      <c r="A106" s="68">
        <v>105</v>
      </c>
      <c r="B106" s="48" t="s">
        <v>4908</v>
      </c>
      <c r="C106" s="49">
        <v>43223</v>
      </c>
      <c r="D106" s="50">
        <v>9789865719814</v>
      </c>
      <c r="E106" s="56" t="s">
        <v>5405</v>
      </c>
    </row>
    <row r="107" spans="1:5" x14ac:dyDescent="0.3">
      <c r="A107" s="68">
        <v>106</v>
      </c>
      <c r="B107" s="48" t="s">
        <v>4909</v>
      </c>
      <c r="C107" s="49">
        <v>43223</v>
      </c>
      <c r="D107" s="50">
        <v>9789865719852</v>
      </c>
      <c r="E107" s="56" t="s">
        <v>5406</v>
      </c>
    </row>
    <row r="108" spans="1:5" x14ac:dyDescent="0.3">
      <c r="A108" s="68">
        <v>107</v>
      </c>
      <c r="B108" s="48" t="s">
        <v>4910</v>
      </c>
      <c r="C108" s="49">
        <v>43224</v>
      </c>
      <c r="D108" s="50">
        <v>9789869546416</v>
      </c>
      <c r="E108" s="56" t="s">
        <v>5407</v>
      </c>
    </row>
    <row r="109" spans="1:5" x14ac:dyDescent="0.3">
      <c r="A109" s="68">
        <v>108</v>
      </c>
      <c r="B109" s="48" t="s">
        <v>4911</v>
      </c>
      <c r="C109" s="49">
        <v>43224</v>
      </c>
      <c r="D109" s="50">
        <v>9789869546430</v>
      </c>
      <c r="E109" s="56" t="s">
        <v>5408</v>
      </c>
    </row>
    <row r="110" spans="1:5" x14ac:dyDescent="0.3">
      <c r="A110" s="68">
        <v>109</v>
      </c>
      <c r="B110" s="48" t="s">
        <v>4912</v>
      </c>
      <c r="C110" s="49">
        <v>43229</v>
      </c>
      <c r="D110" s="50">
        <v>9789575983901</v>
      </c>
      <c r="E110" s="56" t="s">
        <v>5409</v>
      </c>
    </row>
    <row r="111" spans="1:5" x14ac:dyDescent="0.3">
      <c r="A111" s="68">
        <v>110</v>
      </c>
      <c r="B111" s="48" t="s">
        <v>4913</v>
      </c>
      <c r="C111" s="49">
        <v>43231</v>
      </c>
      <c r="D111" s="50">
        <v>9789866234828</v>
      </c>
      <c r="E111" s="56" t="s">
        <v>5410</v>
      </c>
    </row>
    <row r="112" spans="1:5" x14ac:dyDescent="0.3">
      <c r="A112" s="68">
        <v>111</v>
      </c>
      <c r="B112" s="48" t="s">
        <v>4914</v>
      </c>
      <c r="C112" s="49">
        <v>43231</v>
      </c>
      <c r="D112" s="50">
        <v>9789866234880</v>
      </c>
      <c r="E112" s="56" t="s">
        <v>5411</v>
      </c>
    </row>
    <row r="113" spans="1:5" x14ac:dyDescent="0.3">
      <c r="A113" s="68">
        <v>112</v>
      </c>
      <c r="B113" s="48" t="s">
        <v>4915</v>
      </c>
      <c r="C113" s="49">
        <v>43231</v>
      </c>
      <c r="D113" s="50">
        <v>9789866234927</v>
      </c>
      <c r="E113" s="56" t="s">
        <v>5412</v>
      </c>
    </row>
    <row r="114" spans="1:5" x14ac:dyDescent="0.3">
      <c r="A114" s="68">
        <v>113</v>
      </c>
      <c r="B114" s="48" t="s">
        <v>4916</v>
      </c>
      <c r="C114" s="49">
        <v>43231</v>
      </c>
      <c r="D114" s="50">
        <v>9789866234941</v>
      </c>
      <c r="E114" s="56" t="s">
        <v>5413</v>
      </c>
    </row>
    <row r="115" spans="1:5" x14ac:dyDescent="0.3">
      <c r="A115" s="68">
        <v>114</v>
      </c>
      <c r="B115" s="48" t="s">
        <v>4917</v>
      </c>
      <c r="C115" s="49">
        <v>43235</v>
      </c>
      <c r="D115" s="50">
        <v>9789865962456</v>
      </c>
      <c r="E115" s="56" t="s">
        <v>5414</v>
      </c>
    </row>
    <row r="116" spans="1:5" x14ac:dyDescent="0.3">
      <c r="A116" s="68">
        <v>115</v>
      </c>
      <c r="B116" s="48" t="s">
        <v>4918</v>
      </c>
      <c r="C116" s="49">
        <v>43235</v>
      </c>
      <c r="D116" s="50"/>
      <c r="E116" s="56" t="s">
        <v>5415</v>
      </c>
    </row>
    <row r="117" spans="1:5" x14ac:dyDescent="0.3">
      <c r="A117" s="68">
        <v>116</v>
      </c>
      <c r="B117" s="48" t="s">
        <v>4919</v>
      </c>
      <c r="C117" s="49">
        <v>43235</v>
      </c>
      <c r="D117" s="50"/>
      <c r="E117" s="56" t="s">
        <v>5416</v>
      </c>
    </row>
    <row r="118" spans="1:5" x14ac:dyDescent="0.3">
      <c r="A118" s="68">
        <v>117</v>
      </c>
      <c r="B118" s="48" t="s">
        <v>4920</v>
      </c>
      <c r="C118" s="49">
        <v>43238</v>
      </c>
      <c r="D118" s="50">
        <v>9789866234958</v>
      </c>
      <c r="E118" s="56" t="s">
        <v>5417</v>
      </c>
    </row>
    <row r="119" spans="1:5" x14ac:dyDescent="0.3">
      <c r="A119" s="68">
        <v>118</v>
      </c>
      <c r="B119" s="48" t="s">
        <v>4921</v>
      </c>
      <c r="C119" s="49">
        <v>43238</v>
      </c>
      <c r="D119" s="50">
        <v>9789865719708</v>
      </c>
      <c r="E119" s="56" t="s">
        <v>5418</v>
      </c>
    </row>
    <row r="120" spans="1:5" x14ac:dyDescent="0.3">
      <c r="A120" s="68">
        <v>119</v>
      </c>
      <c r="B120" s="48" t="s">
        <v>4922</v>
      </c>
      <c r="C120" s="49">
        <v>43238</v>
      </c>
      <c r="D120" s="50">
        <v>9789865719876</v>
      </c>
      <c r="E120" s="56" t="s">
        <v>5419</v>
      </c>
    </row>
    <row r="121" spans="1:5" x14ac:dyDescent="0.3">
      <c r="A121" s="68">
        <v>120</v>
      </c>
      <c r="B121" s="48" t="s">
        <v>4923</v>
      </c>
      <c r="C121" s="49">
        <v>43242</v>
      </c>
      <c r="D121" s="50">
        <v>9789571371405</v>
      </c>
      <c r="E121" s="56" t="s">
        <v>5420</v>
      </c>
    </row>
    <row r="122" spans="1:5" x14ac:dyDescent="0.3">
      <c r="A122" s="68">
        <v>121</v>
      </c>
      <c r="B122" s="48" t="s">
        <v>4924</v>
      </c>
      <c r="C122" s="49">
        <v>43242</v>
      </c>
      <c r="D122" s="50"/>
      <c r="E122" s="56" t="s">
        <v>5421</v>
      </c>
    </row>
    <row r="123" spans="1:5" x14ac:dyDescent="0.3">
      <c r="A123" s="68">
        <v>122</v>
      </c>
      <c r="B123" s="48" t="s">
        <v>4925</v>
      </c>
      <c r="C123" s="49">
        <v>43242</v>
      </c>
      <c r="D123" s="50">
        <v>9789863733652</v>
      </c>
      <c r="E123" s="56" t="s">
        <v>5422</v>
      </c>
    </row>
    <row r="124" spans="1:5" x14ac:dyDescent="0.3">
      <c r="A124" s="68">
        <v>123</v>
      </c>
      <c r="B124" s="48" t="s">
        <v>4926</v>
      </c>
      <c r="C124" s="49">
        <v>43242</v>
      </c>
      <c r="D124" s="50">
        <v>9789865962470</v>
      </c>
      <c r="E124" s="56" t="s">
        <v>5423</v>
      </c>
    </row>
    <row r="125" spans="1:5" x14ac:dyDescent="0.3">
      <c r="A125" s="68">
        <v>124</v>
      </c>
      <c r="B125" s="48" t="s">
        <v>4927</v>
      </c>
      <c r="C125" s="49">
        <v>43242</v>
      </c>
      <c r="D125" s="50">
        <v>9789864139491</v>
      </c>
      <c r="E125" s="56" t="s">
        <v>5424</v>
      </c>
    </row>
    <row r="126" spans="1:5" x14ac:dyDescent="0.3">
      <c r="A126" s="68">
        <v>125</v>
      </c>
      <c r="B126" s="48" t="s">
        <v>4928</v>
      </c>
      <c r="C126" s="49">
        <v>43242</v>
      </c>
      <c r="D126" s="50">
        <v>9789864139484</v>
      </c>
      <c r="E126" s="56" t="s">
        <v>5425</v>
      </c>
    </row>
    <row r="127" spans="1:5" x14ac:dyDescent="0.3">
      <c r="A127" s="68">
        <v>126</v>
      </c>
      <c r="B127" s="48" t="s">
        <v>4929</v>
      </c>
      <c r="C127" s="49">
        <v>43244</v>
      </c>
      <c r="D127" s="50">
        <v>9789869345033</v>
      </c>
      <c r="E127" s="56" t="s">
        <v>5426</v>
      </c>
    </row>
    <row r="128" spans="1:5" x14ac:dyDescent="0.3">
      <c r="A128" s="68">
        <v>127</v>
      </c>
      <c r="B128" s="48" t="s">
        <v>4930</v>
      </c>
      <c r="C128" s="49">
        <v>43244</v>
      </c>
      <c r="D128" s="50">
        <v>9789865719470</v>
      </c>
      <c r="E128" s="56" t="s">
        <v>5427</v>
      </c>
    </row>
    <row r="129" spans="1:5" x14ac:dyDescent="0.3">
      <c r="A129" s="68">
        <v>128</v>
      </c>
      <c r="B129" s="48" t="s">
        <v>4931</v>
      </c>
      <c r="C129" s="49">
        <v>43244</v>
      </c>
      <c r="D129" s="50">
        <v>9789865719692</v>
      </c>
      <c r="E129" s="56" t="s">
        <v>5428</v>
      </c>
    </row>
    <row r="130" spans="1:5" x14ac:dyDescent="0.3">
      <c r="A130" s="68">
        <v>129</v>
      </c>
      <c r="B130" s="48" t="s">
        <v>4932</v>
      </c>
      <c r="C130" s="49">
        <v>43244</v>
      </c>
      <c r="D130" s="50">
        <v>9789570523089</v>
      </c>
      <c r="E130" s="56" t="s">
        <v>5429</v>
      </c>
    </row>
    <row r="131" spans="1:5" x14ac:dyDescent="0.3">
      <c r="A131" s="68">
        <v>130</v>
      </c>
      <c r="B131" s="48" t="s">
        <v>4933</v>
      </c>
      <c r="C131" s="49">
        <v>43248</v>
      </c>
      <c r="D131" s="50">
        <v>9789570528879</v>
      </c>
      <c r="E131" s="56" t="s">
        <v>5430</v>
      </c>
    </row>
    <row r="132" spans="1:5" x14ac:dyDescent="0.3">
      <c r="A132" s="68">
        <v>131</v>
      </c>
      <c r="B132" s="48" t="s">
        <v>4934</v>
      </c>
      <c r="C132" s="49">
        <v>43249</v>
      </c>
      <c r="D132" s="50">
        <v>9789570529708</v>
      </c>
      <c r="E132" s="56" t="s">
        <v>5431</v>
      </c>
    </row>
    <row r="133" spans="1:5" x14ac:dyDescent="0.3">
      <c r="A133" s="68">
        <v>132</v>
      </c>
      <c r="B133" s="48" t="s">
        <v>4935</v>
      </c>
      <c r="C133" s="49">
        <v>43249</v>
      </c>
      <c r="D133" s="50">
        <v>9789570527735</v>
      </c>
      <c r="E133" s="56" t="s">
        <v>5432</v>
      </c>
    </row>
    <row r="134" spans="1:5" x14ac:dyDescent="0.3">
      <c r="A134" s="68">
        <v>133</v>
      </c>
      <c r="B134" s="48" t="s">
        <v>4936</v>
      </c>
      <c r="C134" s="49">
        <v>43249</v>
      </c>
      <c r="D134" s="50">
        <v>9789570530384</v>
      </c>
      <c r="E134" s="56" t="s">
        <v>5433</v>
      </c>
    </row>
    <row r="135" spans="1:5" x14ac:dyDescent="0.3">
      <c r="A135" s="68">
        <v>134</v>
      </c>
      <c r="B135" s="48" t="s">
        <v>4937</v>
      </c>
      <c r="C135" s="49">
        <v>43249</v>
      </c>
      <c r="D135" s="50">
        <v>9789570529746</v>
      </c>
      <c r="E135" s="56" t="s">
        <v>5434</v>
      </c>
    </row>
    <row r="136" spans="1:5" x14ac:dyDescent="0.3">
      <c r="A136" s="68">
        <v>135</v>
      </c>
      <c r="B136" s="48" t="s">
        <v>4938</v>
      </c>
      <c r="C136" s="49">
        <v>43249</v>
      </c>
      <c r="D136" s="50">
        <v>9789570523157</v>
      </c>
      <c r="E136" s="56" t="s">
        <v>5435</v>
      </c>
    </row>
    <row r="137" spans="1:5" x14ac:dyDescent="0.3">
      <c r="A137" s="68">
        <v>136</v>
      </c>
      <c r="B137" s="48" t="s">
        <v>3167</v>
      </c>
      <c r="C137" s="49">
        <v>43255</v>
      </c>
      <c r="D137" s="50">
        <v>9789865756796</v>
      </c>
      <c r="E137" s="56" t="s">
        <v>5436</v>
      </c>
    </row>
    <row r="138" spans="1:5" x14ac:dyDescent="0.3">
      <c r="A138" s="68">
        <v>137</v>
      </c>
      <c r="B138" s="48" t="s">
        <v>4939</v>
      </c>
      <c r="C138" s="49">
        <v>43255</v>
      </c>
      <c r="D138" s="50">
        <v>9789865756819</v>
      </c>
      <c r="E138" s="56" t="s">
        <v>5437</v>
      </c>
    </row>
    <row r="139" spans="1:5" x14ac:dyDescent="0.3">
      <c r="A139" s="68">
        <v>138</v>
      </c>
      <c r="B139" s="48" t="s">
        <v>4940</v>
      </c>
      <c r="C139" s="49">
        <v>43257</v>
      </c>
      <c r="D139" s="50">
        <v>9789570527353</v>
      </c>
      <c r="E139" s="56" t="s">
        <v>5438</v>
      </c>
    </row>
    <row r="140" spans="1:5" x14ac:dyDescent="0.3">
      <c r="A140" s="68">
        <v>139</v>
      </c>
      <c r="B140" s="48" t="s">
        <v>4941</v>
      </c>
      <c r="C140" s="49">
        <v>43265</v>
      </c>
      <c r="D140" s="50">
        <v>9789577399953</v>
      </c>
      <c r="E140" s="56" t="s">
        <v>5439</v>
      </c>
    </row>
    <row r="141" spans="1:5" x14ac:dyDescent="0.3">
      <c r="A141" s="68">
        <v>140</v>
      </c>
      <c r="B141" s="48" t="s">
        <v>4942</v>
      </c>
      <c r="C141" s="49">
        <v>43265</v>
      </c>
      <c r="D141" s="50">
        <v>9789577399915</v>
      </c>
      <c r="E141" s="56" t="s">
        <v>5440</v>
      </c>
    </row>
    <row r="142" spans="1:5" x14ac:dyDescent="0.3">
      <c r="A142" s="68">
        <v>141</v>
      </c>
      <c r="B142" s="48" t="s">
        <v>4943</v>
      </c>
      <c r="C142" s="49">
        <v>43266</v>
      </c>
      <c r="D142" s="50">
        <v>9789577399939</v>
      </c>
      <c r="E142" s="56" t="s">
        <v>5441</v>
      </c>
    </row>
    <row r="143" spans="1:5" x14ac:dyDescent="0.3">
      <c r="A143" s="68">
        <v>142</v>
      </c>
      <c r="B143" s="48" t="s">
        <v>4944</v>
      </c>
      <c r="C143" s="49">
        <v>43266</v>
      </c>
      <c r="D143" s="50">
        <v>9789864780143</v>
      </c>
      <c r="E143" s="56" t="s">
        <v>5442</v>
      </c>
    </row>
    <row r="144" spans="1:5" x14ac:dyDescent="0.3">
      <c r="A144" s="68">
        <v>143</v>
      </c>
      <c r="B144" s="48" t="s">
        <v>4945</v>
      </c>
      <c r="C144" s="49">
        <v>43266</v>
      </c>
      <c r="D144" s="50">
        <v>9789577399984</v>
      </c>
      <c r="E144" s="56" t="s">
        <v>5443</v>
      </c>
    </row>
    <row r="145" spans="1:5" x14ac:dyDescent="0.3">
      <c r="A145" s="68">
        <v>144</v>
      </c>
      <c r="B145" s="48" t="s">
        <v>4946</v>
      </c>
      <c r="C145" s="49">
        <v>43266</v>
      </c>
      <c r="D145" s="50">
        <v>9789864780136</v>
      </c>
      <c r="E145" s="56" t="s">
        <v>5444</v>
      </c>
    </row>
    <row r="146" spans="1:5" x14ac:dyDescent="0.3">
      <c r="A146" s="68">
        <v>145</v>
      </c>
      <c r="B146" s="48" t="s">
        <v>4947</v>
      </c>
      <c r="C146" s="49">
        <v>43273</v>
      </c>
      <c r="D146" s="50">
        <v>9789864780242</v>
      </c>
      <c r="E146" s="56" t="s">
        <v>5445</v>
      </c>
    </row>
    <row r="147" spans="1:5" x14ac:dyDescent="0.3">
      <c r="A147" s="68">
        <v>146</v>
      </c>
      <c r="B147" s="48" t="s">
        <v>4948</v>
      </c>
      <c r="C147" s="49">
        <v>43277</v>
      </c>
      <c r="D147" s="50">
        <v>9789570530551</v>
      </c>
      <c r="E147" s="56" t="s">
        <v>5446</v>
      </c>
    </row>
    <row r="148" spans="1:5" x14ac:dyDescent="0.3">
      <c r="A148" s="68">
        <v>147</v>
      </c>
      <c r="B148" s="48" t="s">
        <v>4949</v>
      </c>
      <c r="C148" s="49">
        <v>43278</v>
      </c>
      <c r="D148" s="50">
        <v>9789570528671</v>
      </c>
      <c r="E148" s="56" t="s">
        <v>5447</v>
      </c>
    </row>
    <row r="149" spans="1:5" x14ac:dyDescent="0.3">
      <c r="A149" s="68">
        <v>148</v>
      </c>
      <c r="B149" s="48" t="s">
        <v>2647</v>
      </c>
      <c r="C149" s="49">
        <v>43305</v>
      </c>
      <c r="D149" s="50">
        <v>9789862486795</v>
      </c>
      <c r="E149" s="56" t="s">
        <v>5448</v>
      </c>
    </row>
    <row r="150" spans="1:5" x14ac:dyDescent="0.3">
      <c r="A150" s="68">
        <v>149</v>
      </c>
      <c r="B150" s="48" t="s">
        <v>4950</v>
      </c>
      <c r="C150" s="49">
        <v>43307</v>
      </c>
      <c r="D150" s="50">
        <v>9789862486160</v>
      </c>
      <c r="E150" s="56" t="s">
        <v>5449</v>
      </c>
    </row>
    <row r="151" spans="1:5" x14ac:dyDescent="0.3">
      <c r="A151" s="68">
        <v>150</v>
      </c>
      <c r="B151" s="48" t="s">
        <v>4951</v>
      </c>
      <c r="C151" s="49">
        <v>43307</v>
      </c>
      <c r="D151" s="50">
        <v>9789862485873</v>
      </c>
      <c r="E151" s="56" t="s">
        <v>5450</v>
      </c>
    </row>
    <row r="152" spans="1:5" x14ac:dyDescent="0.3">
      <c r="A152" s="68">
        <v>151</v>
      </c>
      <c r="B152" s="48" t="s">
        <v>4952</v>
      </c>
      <c r="C152" s="49">
        <v>43308</v>
      </c>
      <c r="D152" s="50">
        <v>9789570519143</v>
      </c>
      <c r="E152" s="56" t="s">
        <v>5451</v>
      </c>
    </row>
    <row r="153" spans="1:5" x14ac:dyDescent="0.3">
      <c r="A153" s="68">
        <v>152</v>
      </c>
      <c r="B153" s="48" t="s">
        <v>4953</v>
      </c>
      <c r="C153" s="49">
        <v>43308</v>
      </c>
      <c r="D153" s="50">
        <v>9789570507836</v>
      </c>
      <c r="E153" s="56" t="s">
        <v>5452</v>
      </c>
    </row>
    <row r="154" spans="1:5" x14ac:dyDescent="0.3">
      <c r="A154" s="68">
        <v>153</v>
      </c>
      <c r="B154" s="48" t="s">
        <v>4954</v>
      </c>
      <c r="C154" s="49">
        <v>43308</v>
      </c>
      <c r="D154" s="50">
        <v>9789570507270</v>
      </c>
      <c r="E154" s="56" t="s">
        <v>5453</v>
      </c>
    </row>
    <row r="155" spans="1:5" x14ac:dyDescent="0.3">
      <c r="A155" s="68">
        <v>154</v>
      </c>
      <c r="B155" s="48" t="s">
        <v>4955</v>
      </c>
      <c r="C155" s="49">
        <v>43308</v>
      </c>
      <c r="D155" s="50">
        <v>9789570506082</v>
      </c>
      <c r="E155" s="56" t="s">
        <v>5454</v>
      </c>
    </row>
    <row r="156" spans="1:5" x14ac:dyDescent="0.3">
      <c r="A156" s="68">
        <v>155</v>
      </c>
      <c r="B156" s="48" t="s">
        <v>4956</v>
      </c>
      <c r="C156" s="49">
        <v>43308</v>
      </c>
      <c r="D156" s="50">
        <v>9789570529401</v>
      </c>
      <c r="E156" s="56" t="s">
        <v>5455</v>
      </c>
    </row>
    <row r="157" spans="1:5" x14ac:dyDescent="0.3">
      <c r="A157" s="68">
        <v>156</v>
      </c>
      <c r="B157" s="48" t="s">
        <v>4957</v>
      </c>
      <c r="C157" s="49">
        <v>43308</v>
      </c>
      <c r="D157" s="50">
        <v>9789570520859</v>
      </c>
      <c r="E157" s="56" t="s">
        <v>5456</v>
      </c>
    </row>
    <row r="158" spans="1:5" x14ac:dyDescent="0.3">
      <c r="A158" s="68">
        <v>157</v>
      </c>
      <c r="B158" s="48" t="s">
        <v>4958</v>
      </c>
      <c r="C158" s="49">
        <v>43308</v>
      </c>
      <c r="D158" s="50">
        <v>9789864780259</v>
      </c>
      <c r="E158" s="56" t="s">
        <v>5457</v>
      </c>
    </row>
    <row r="159" spans="1:5" x14ac:dyDescent="0.3">
      <c r="A159" s="68">
        <v>158</v>
      </c>
      <c r="B159" s="48" t="s">
        <v>4959</v>
      </c>
      <c r="C159" s="49">
        <v>43308</v>
      </c>
      <c r="D159" s="50">
        <v>9789864780303</v>
      </c>
      <c r="E159" s="56" t="s">
        <v>5458</v>
      </c>
    </row>
    <row r="160" spans="1:5" x14ac:dyDescent="0.3">
      <c r="A160" s="68">
        <v>159</v>
      </c>
      <c r="B160" s="48" t="s">
        <v>4960</v>
      </c>
      <c r="C160" s="49">
        <v>43311</v>
      </c>
      <c r="D160" s="50">
        <v>9789570517590</v>
      </c>
      <c r="E160" s="56" t="s">
        <v>5459</v>
      </c>
    </row>
    <row r="161" spans="1:5" x14ac:dyDescent="0.3">
      <c r="A161" s="68">
        <v>160</v>
      </c>
      <c r="B161" s="48" t="s">
        <v>4961</v>
      </c>
      <c r="C161" s="49">
        <v>43311</v>
      </c>
      <c r="D161" s="50">
        <v>9789570519518</v>
      </c>
      <c r="E161" s="56" t="s">
        <v>5460</v>
      </c>
    </row>
    <row r="162" spans="1:5" x14ac:dyDescent="0.3">
      <c r="A162" s="68">
        <v>161</v>
      </c>
      <c r="B162" s="48" t="s">
        <v>4962</v>
      </c>
      <c r="C162" s="49">
        <v>43311</v>
      </c>
      <c r="D162" s="50">
        <v>9789570520460</v>
      </c>
      <c r="E162" s="56" t="s">
        <v>5461</v>
      </c>
    </row>
    <row r="163" spans="1:5" x14ac:dyDescent="0.3">
      <c r="A163" s="68">
        <v>162</v>
      </c>
      <c r="B163" s="48" t="s">
        <v>4963</v>
      </c>
      <c r="C163" s="49">
        <v>43314</v>
      </c>
      <c r="D163" s="50">
        <v>9789570515022</v>
      </c>
      <c r="E163" s="56" t="s">
        <v>5462</v>
      </c>
    </row>
    <row r="164" spans="1:5" x14ac:dyDescent="0.3">
      <c r="A164" s="68">
        <v>163</v>
      </c>
      <c r="B164" s="48" t="s">
        <v>4964</v>
      </c>
      <c r="C164" s="49">
        <v>43315</v>
      </c>
      <c r="D164" s="50">
        <v>9789576396045</v>
      </c>
      <c r="E164" s="56" t="s">
        <v>5463</v>
      </c>
    </row>
    <row r="165" spans="1:5" x14ac:dyDescent="0.3">
      <c r="A165" s="68">
        <v>164</v>
      </c>
      <c r="B165" s="48" t="s">
        <v>4965</v>
      </c>
      <c r="C165" s="49">
        <v>43315</v>
      </c>
      <c r="D165" s="50">
        <v>9789576396069</v>
      </c>
      <c r="E165" s="56" t="s">
        <v>5464</v>
      </c>
    </row>
    <row r="166" spans="1:5" x14ac:dyDescent="0.3">
      <c r="A166" s="68">
        <v>165</v>
      </c>
      <c r="B166" s="48" t="s">
        <v>4966</v>
      </c>
      <c r="C166" s="49">
        <v>43315</v>
      </c>
      <c r="D166" s="50">
        <v>9789576396106</v>
      </c>
      <c r="E166" s="56" t="s">
        <v>5465</v>
      </c>
    </row>
    <row r="167" spans="1:5" x14ac:dyDescent="0.3">
      <c r="A167" s="68">
        <v>166</v>
      </c>
      <c r="B167" s="48" t="s">
        <v>4967</v>
      </c>
      <c r="C167" s="49">
        <v>43315</v>
      </c>
      <c r="D167" s="50">
        <v>9789576396137</v>
      </c>
      <c r="E167" s="56" t="s">
        <v>5466</v>
      </c>
    </row>
    <row r="168" spans="1:5" x14ac:dyDescent="0.3">
      <c r="A168" s="68">
        <v>167</v>
      </c>
      <c r="B168" s="48" t="s">
        <v>4968</v>
      </c>
      <c r="C168" s="49">
        <v>43315</v>
      </c>
      <c r="D168" s="50">
        <v>9789576396175</v>
      </c>
      <c r="E168" s="56" t="s">
        <v>5467</v>
      </c>
    </row>
    <row r="169" spans="1:5" x14ac:dyDescent="0.3">
      <c r="A169" s="68">
        <v>168</v>
      </c>
      <c r="B169" s="48" t="s">
        <v>4969</v>
      </c>
      <c r="C169" s="49">
        <v>43318</v>
      </c>
      <c r="D169" s="50">
        <v>9789864780808</v>
      </c>
      <c r="E169" s="56" t="s">
        <v>5468</v>
      </c>
    </row>
    <row r="170" spans="1:5" x14ac:dyDescent="0.3">
      <c r="A170" s="68">
        <v>169</v>
      </c>
      <c r="B170" s="48" t="s">
        <v>4970</v>
      </c>
      <c r="C170" s="49">
        <v>43335</v>
      </c>
      <c r="D170" s="50">
        <v>9789862485231</v>
      </c>
      <c r="E170" s="56" t="s">
        <v>5469</v>
      </c>
    </row>
    <row r="171" spans="1:5" x14ac:dyDescent="0.3">
      <c r="A171" s="68">
        <v>170</v>
      </c>
      <c r="B171" s="48" t="s">
        <v>4971</v>
      </c>
      <c r="C171" s="49">
        <v>43336</v>
      </c>
      <c r="D171" s="50">
        <v>9789862486115</v>
      </c>
      <c r="E171" s="56" t="s">
        <v>5470</v>
      </c>
    </row>
    <row r="172" spans="1:5" x14ac:dyDescent="0.3">
      <c r="A172" s="68">
        <v>171</v>
      </c>
      <c r="B172" s="48" t="s">
        <v>4972</v>
      </c>
      <c r="C172" s="49">
        <v>43336</v>
      </c>
      <c r="D172" s="50">
        <v>9789862484890</v>
      </c>
      <c r="E172" s="56" t="s">
        <v>5471</v>
      </c>
    </row>
    <row r="173" spans="1:5" x14ac:dyDescent="0.3">
      <c r="A173" s="68">
        <v>172</v>
      </c>
      <c r="B173" s="48" t="s">
        <v>4973</v>
      </c>
      <c r="C173" s="49">
        <v>43336</v>
      </c>
      <c r="D173" s="50">
        <v>9789863584933</v>
      </c>
      <c r="E173" s="56" t="s">
        <v>5472</v>
      </c>
    </row>
    <row r="174" spans="1:5" x14ac:dyDescent="0.3">
      <c r="A174" s="68">
        <v>173</v>
      </c>
      <c r="B174" s="48" t="s">
        <v>4974</v>
      </c>
      <c r="C174" s="49">
        <v>43336</v>
      </c>
      <c r="D174" s="50">
        <v>9789863584841</v>
      </c>
      <c r="E174" s="56" t="s">
        <v>5473</v>
      </c>
    </row>
    <row r="175" spans="1:5" x14ac:dyDescent="0.3">
      <c r="A175" s="68">
        <v>174</v>
      </c>
      <c r="B175" s="48" t="s">
        <v>4975</v>
      </c>
      <c r="C175" s="49">
        <v>43336</v>
      </c>
      <c r="D175" s="50">
        <v>9789863584865</v>
      </c>
      <c r="E175" s="56" t="s">
        <v>5474</v>
      </c>
    </row>
    <row r="176" spans="1:5" x14ac:dyDescent="0.3">
      <c r="A176" s="68">
        <v>175</v>
      </c>
      <c r="B176" s="48" t="s">
        <v>4976</v>
      </c>
      <c r="C176" s="49">
        <v>43336</v>
      </c>
      <c r="D176" s="50">
        <v>9789863585336</v>
      </c>
      <c r="E176" s="56" t="s">
        <v>5475</v>
      </c>
    </row>
    <row r="177" spans="1:5" x14ac:dyDescent="0.3">
      <c r="A177" s="68">
        <v>176</v>
      </c>
      <c r="B177" s="48" t="s">
        <v>4977</v>
      </c>
      <c r="C177" s="49">
        <v>43336</v>
      </c>
      <c r="D177" s="50">
        <v>9789869512107</v>
      </c>
      <c r="E177" s="56" t="s">
        <v>5476</v>
      </c>
    </row>
    <row r="178" spans="1:5" x14ac:dyDescent="0.3">
      <c r="A178" s="68">
        <v>177</v>
      </c>
      <c r="B178" s="48" t="s">
        <v>4978</v>
      </c>
      <c r="C178" s="49">
        <v>43336</v>
      </c>
      <c r="D178" s="50">
        <v>9789863585077</v>
      </c>
      <c r="E178" s="56" t="s">
        <v>5477</v>
      </c>
    </row>
    <row r="179" spans="1:5" x14ac:dyDescent="0.3">
      <c r="A179" s="68">
        <v>178</v>
      </c>
      <c r="B179" s="48" t="s">
        <v>4979</v>
      </c>
      <c r="C179" s="49">
        <v>43336</v>
      </c>
      <c r="D179" s="50">
        <v>9789863584957</v>
      </c>
      <c r="E179" s="56" t="s">
        <v>5478</v>
      </c>
    </row>
    <row r="180" spans="1:5" x14ac:dyDescent="0.3">
      <c r="A180" s="68">
        <v>179</v>
      </c>
      <c r="B180" s="48" t="s">
        <v>4980</v>
      </c>
      <c r="C180" s="49">
        <v>43336</v>
      </c>
      <c r="D180" s="50">
        <v>9789863584575</v>
      </c>
      <c r="E180" s="56" t="s">
        <v>5479</v>
      </c>
    </row>
    <row r="181" spans="1:5" x14ac:dyDescent="0.3">
      <c r="A181" s="68">
        <v>180</v>
      </c>
      <c r="B181" s="48" t="s">
        <v>4981</v>
      </c>
      <c r="C181" s="49">
        <v>43339</v>
      </c>
      <c r="D181" s="50">
        <v>9789863584797</v>
      </c>
      <c r="E181" s="56" t="s">
        <v>5480</v>
      </c>
    </row>
    <row r="182" spans="1:5" x14ac:dyDescent="0.3">
      <c r="A182" s="68">
        <v>181</v>
      </c>
      <c r="B182" s="48" t="s">
        <v>4982</v>
      </c>
      <c r="C182" s="49">
        <v>43339</v>
      </c>
      <c r="D182" s="50">
        <v>9789863584414</v>
      </c>
      <c r="E182" s="56" t="s">
        <v>5481</v>
      </c>
    </row>
    <row r="183" spans="1:5" x14ac:dyDescent="0.3">
      <c r="A183" s="68">
        <v>182</v>
      </c>
      <c r="B183" s="48" t="s">
        <v>4983</v>
      </c>
      <c r="C183" s="49">
        <v>43339</v>
      </c>
      <c r="D183" s="50">
        <v>9789863585510</v>
      </c>
      <c r="E183" s="56" t="s">
        <v>5482</v>
      </c>
    </row>
    <row r="184" spans="1:5" x14ac:dyDescent="0.3">
      <c r="A184" s="68">
        <v>183</v>
      </c>
      <c r="B184" s="48" t="s">
        <v>4984</v>
      </c>
      <c r="C184" s="49">
        <v>43339</v>
      </c>
      <c r="D184" s="50">
        <v>9789863584445</v>
      </c>
      <c r="E184" s="56" t="s">
        <v>5483</v>
      </c>
    </row>
    <row r="185" spans="1:5" x14ac:dyDescent="0.3">
      <c r="A185" s="68">
        <v>184</v>
      </c>
      <c r="B185" s="48" t="s">
        <v>4985</v>
      </c>
      <c r="C185" s="49">
        <v>43341</v>
      </c>
      <c r="D185" s="50">
        <v>9789863584544</v>
      </c>
      <c r="E185" s="56" t="s">
        <v>5484</v>
      </c>
    </row>
    <row r="186" spans="1:5" x14ac:dyDescent="0.3">
      <c r="A186" s="68">
        <v>185</v>
      </c>
      <c r="B186" s="48" t="s">
        <v>4986</v>
      </c>
      <c r="C186" s="49">
        <v>43341</v>
      </c>
      <c r="D186" s="50">
        <v>9789863584452</v>
      </c>
      <c r="E186" s="56" t="s">
        <v>5485</v>
      </c>
    </row>
    <row r="187" spans="1:5" x14ac:dyDescent="0.3">
      <c r="A187" s="68">
        <v>186</v>
      </c>
      <c r="B187" s="48" t="s">
        <v>4987</v>
      </c>
      <c r="C187" s="49">
        <v>43341</v>
      </c>
      <c r="D187" s="50">
        <v>9789863585619</v>
      </c>
      <c r="E187" s="56" t="s">
        <v>5486</v>
      </c>
    </row>
    <row r="188" spans="1:5" x14ac:dyDescent="0.3">
      <c r="A188" s="68">
        <v>187</v>
      </c>
      <c r="B188" s="48" t="s">
        <v>4988</v>
      </c>
      <c r="C188" s="49">
        <v>43341</v>
      </c>
      <c r="D188" s="50">
        <v>9789863585701</v>
      </c>
      <c r="E188" s="56" t="s">
        <v>5487</v>
      </c>
    </row>
    <row r="189" spans="1:5" x14ac:dyDescent="0.3">
      <c r="A189" s="68">
        <v>188</v>
      </c>
      <c r="B189" s="48" t="s">
        <v>4989</v>
      </c>
      <c r="C189" s="49">
        <v>43341</v>
      </c>
      <c r="D189" s="50">
        <v>9789863585176</v>
      </c>
      <c r="E189" s="56" t="s">
        <v>5488</v>
      </c>
    </row>
    <row r="190" spans="1:5" x14ac:dyDescent="0.3">
      <c r="A190" s="68">
        <v>189</v>
      </c>
      <c r="B190" s="48" t="s">
        <v>4990</v>
      </c>
      <c r="C190" s="49">
        <v>43342</v>
      </c>
      <c r="D190" s="50">
        <v>9789863584292</v>
      </c>
      <c r="E190" s="56" t="s">
        <v>5489</v>
      </c>
    </row>
    <row r="191" spans="1:5" x14ac:dyDescent="0.3">
      <c r="A191" s="68">
        <v>190</v>
      </c>
      <c r="B191" s="48" t="s">
        <v>4991</v>
      </c>
      <c r="C191" s="49">
        <v>43349</v>
      </c>
      <c r="D191" s="50">
        <v>9789862101490</v>
      </c>
      <c r="E191" s="56" t="s">
        <v>5490</v>
      </c>
    </row>
    <row r="192" spans="1:5" x14ac:dyDescent="0.3">
      <c r="A192" s="68">
        <v>191</v>
      </c>
      <c r="B192" s="48" t="s">
        <v>4992</v>
      </c>
      <c r="C192" s="49">
        <v>43349</v>
      </c>
      <c r="D192" s="50">
        <v>9789864342341</v>
      </c>
      <c r="E192" s="56" t="s">
        <v>5491</v>
      </c>
    </row>
    <row r="193" spans="1:5" x14ac:dyDescent="0.3">
      <c r="A193" s="68">
        <v>192</v>
      </c>
      <c r="B193" s="48" t="s">
        <v>4993</v>
      </c>
      <c r="C193" s="49">
        <v>43349</v>
      </c>
      <c r="D193" s="50">
        <v>9789864341139</v>
      </c>
      <c r="E193" s="56" t="s">
        <v>5492</v>
      </c>
    </row>
    <row r="194" spans="1:5" x14ac:dyDescent="0.3">
      <c r="A194" s="68">
        <v>193</v>
      </c>
      <c r="B194" s="48" t="s">
        <v>4994</v>
      </c>
      <c r="C194" s="49">
        <v>43349</v>
      </c>
      <c r="D194" s="50">
        <v>9789864340897</v>
      </c>
      <c r="E194" s="56" t="s">
        <v>5493</v>
      </c>
    </row>
    <row r="195" spans="1:5" x14ac:dyDescent="0.3">
      <c r="A195" s="68">
        <v>194</v>
      </c>
      <c r="B195" s="48" t="s">
        <v>4995</v>
      </c>
      <c r="C195" s="49">
        <v>43349</v>
      </c>
      <c r="D195" s="50">
        <v>9789864341177</v>
      </c>
      <c r="E195" s="56" t="s">
        <v>5494</v>
      </c>
    </row>
    <row r="196" spans="1:5" x14ac:dyDescent="0.3">
      <c r="A196" s="68">
        <v>195</v>
      </c>
      <c r="B196" s="48" t="s">
        <v>4996</v>
      </c>
      <c r="C196" s="49">
        <v>43349</v>
      </c>
      <c r="D196" s="50">
        <v>9789864342617</v>
      </c>
      <c r="E196" s="56" t="s">
        <v>5495</v>
      </c>
    </row>
    <row r="197" spans="1:5" x14ac:dyDescent="0.3">
      <c r="A197" s="68">
        <v>196</v>
      </c>
      <c r="B197" s="48" t="s">
        <v>4997</v>
      </c>
      <c r="C197" s="49">
        <v>43376</v>
      </c>
      <c r="D197" s="50">
        <v>9789864920020</v>
      </c>
      <c r="E197" s="56" t="s">
        <v>5496</v>
      </c>
    </row>
    <row r="198" spans="1:5" x14ac:dyDescent="0.3">
      <c r="A198" s="68">
        <v>197</v>
      </c>
      <c r="B198" s="48" t="s">
        <v>4998</v>
      </c>
      <c r="C198" s="49">
        <v>43376</v>
      </c>
      <c r="D198" s="50">
        <v>9789864924479</v>
      </c>
      <c r="E198" s="56" t="s">
        <v>5497</v>
      </c>
    </row>
    <row r="199" spans="1:5" x14ac:dyDescent="0.3">
      <c r="A199" s="68">
        <v>198</v>
      </c>
      <c r="B199" s="48" t="s">
        <v>4999</v>
      </c>
      <c r="C199" s="49">
        <v>43412</v>
      </c>
      <c r="D199" s="50">
        <v>9789863583325</v>
      </c>
      <c r="E199" s="56" t="s">
        <v>5498</v>
      </c>
    </row>
    <row r="200" spans="1:5" x14ac:dyDescent="0.3">
      <c r="A200" s="68">
        <v>199</v>
      </c>
      <c r="B200" s="48" t="s">
        <v>5000</v>
      </c>
      <c r="C200" s="49">
        <v>43412</v>
      </c>
      <c r="D200" s="50">
        <v>9789863582557</v>
      </c>
      <c r="E200" s="56" t="s">
        <v>5499</v>
      </c>
    </row>
    <row r="201" spans="1:5" x14ac:dyDescent="0.3">
      <c r="A201" s="68">
        <v>200</v>
      </c>
      <c r="B201" s="48" t="s">
        <v>5001</v>
      </c>
      <c r="C201" s="49">
        <v>43412</v>
      </c>
      <c r="D201" s="50">
        <v>9789863582922</v>
      </c>
      <c r="E201" s="56" t="s">
        <v>5500</v>
      </c>
    </row>
    <row r="202" spans="1:5" x14ac:dyDescent="0.3">
      <c r="A202" s="68">
        <v>201</v>
      </c>
      <c r="B202" s="48" t="s">
        <v>5002</v>
      </c>
      <c r="C202" s="49">
        <v>43412</v>
      </c>
      <c r="D202" s="50">
        <v>9789863582892</v>
      </c>
      <c r="E202" s="56" t="s">
        <v>5501</v>
      </c>
    </row>
    <row r="203" spans="1:5" x14ac:dyDescent="0.3">
      <c r="A203" s="68">
        <v>202</v>
      </c>
      <c r="B203" s="48" t="s">
        <v>5003</v>
      </c>
      <c r="C203" s="49">
        <v>43419</v>
      </c>
      <c r="D203" s="50">
        <v>9789575229610</v>
      </c>
      <c r="E203" s="56" t="s">
        <v>5502</v>
      </c>
    </row>
    <row r="204" spans="1:5" x14ac:dyDescent="0.3">
      <c r="A204" s="68">
        <v>203</v>
      </c>
      <c r="B204" s="48" t="s">
        <v>5004</v>
      </c>
      <c r="C204" s="49">
        <v>43419</v>
      </c>
      <c r="D204" s="50">
        <v>9789575227586</v>
      </c>
      <c r="E204" s="56" t="s">
        <v>5503</v>
      </c>
    </row>
    <row r="205" spans="1:5" x14ac:dyDescent="0.3">
      <c r="A205" s="68">
        <v>204</v>
      </c>
      <c r="B205" s="48" t="s">
        <v>5005</v>
      </c>
      <c r="C205" s="49">
        <v>43419</v>
      </c>
      <c r="D205" s="50">
        <v>9789863230243</v>
      </c>
      <c r="E205" s="56" t="s">
        <v>5504</v>
      </c>
    </row>
    <row r="206" spans="1:5" x14ac:dyDescent="0.3">
      <c r="A206" s="68">
        <v>205</v>
      </c>
      <c r="B206" s="48" t="s">
        <v>5006</v>
      </c>
      <c r="C206" s="49">
        <v>43419</v>
      </c>
      <c r="D206" s="50">
        <v>9789575225551</v>
      </c>
      <c r="E206" s="56" t="s">
        <v>5505</v>
      </c>
    </row>
    <row r="207" spans="1:5" x14ac:dyDescent="0.3">
      <c r="A207" s="68">
        <v>206</v>
      </c>
      <c r="B207" s="48" t="s">
        <v>5007</v>
      </c>
      <c r="C207" s="49">
        <v>43423</v>
      </c>
      <c r="D207" s="50">
        <v>9789863582700</v>
      </c>
      <c r="E207" s="56" t="s">
        <v>5506</v>
      </c>
    </row>
    <row r="208" spans="1:5" x14ac:dyDescent="0.3">
      <c r="A208" s="68">
        <v>207</v>
      </c>
      <c r="B208" s="48" t="s">
        <v>5008</v>
      </c>
      <c r="C208" s="49">
        <v>43423</v>
      </c>
      <c r="D208" s="50">
        <v>9789865890506</v>
      </c>
      <c r="E208" s="56" t="s">
        <v>5507</v>
      </c>
    </row>
    <row r="209" spans="1:5" x14ac:dyDescent="0.3">
      <c r="A209" s="68">
        <v>208</v>
      </c>
      <c r="B209" s="48" t="s">
        <v>5009</v>
      </c>
      <c r="C209" s="49">
        <v>43423</v>
      </c>
      <c r="D209" s="50">
        <v>9789865979799</v>
      </c>
      <c r="E209" s="56" t="s">
        <v>5508</v>
      </c>
    </row>
    <row r="210" spans="1:5" x14ac:dyDescent="0.3">
      <c r="A210" s="68">
        <v>209</v>
      </c>
      <c r="B210" s="48" t="s">
        <v>5010</v>
      </c>
      <c r="C210" s="49">
        <v>43427</v>
      </c>
      <c r="D210" s="50">
        <v>9789869318174</v>
      </c>
      <c r="E210" s="56" t="s">
        <v>5509</v>
      </c>
    </row>
    <row r="211" spans="1:5" x14ac:dyDescent="0.3">
      <c r="A211" s="68">
        <v>210</v>
      </c>
      <c r="B211" s="48" t="s">
        <v>5011</v>
      </c>
      <c r="C211" s="49">
        <v>43427</v>
      </c>
      <c r="D211" s="50">
        <v>9789869318181</v>
      </c>
      <c r="E211" s="56" t="s">
        <v>5510</v>
      </c>
    </row>
    <row r="212" spans="1:5" x14ac:dyDescent="0.3">
      <c r="A212" s="68">
        <v>211</v>
      </c>
      <c r="B212" s="48" t="s">
        <v>5012</v>
      </c>
      <c r="C212" s="49">
        <v>43427</v>
      </c>
      <c r="D212" s="50">
        <v>9789869318198</v>
      </c>
      <c r="E212" s="56" t="s">
        <v>5511</v>
      </c>
    </row>
    <row r="213" spans="1:5" x14ac:dyDescent="0.3">
      <c r="A213" s="68">
        <v>212</v>
      </c>
      <c r="B213" s="48" t="s">
        <v>5013</v>
      </c>
      <c r="C213" s="49">
        <v>43427</v>
      </c>
      <c r="D213" s="50">
        <v>9789869331906</v>
      </c>
      <c r="E213" s="56" t="s">
        <v>5512</v>
      </c>
    </row>
    <row r="214" spans="1:5" x14ac:dyDescent="0.3">
      <c r="A214" s="68">
        <v>213</v>
      </c>
      <c r="B214" s="48" t="s">
        <v>5014</v>
      </c>
      <c r="C214" s="49">
        <v>43427</v>
      </c>
      <c r="D214" s="50">
        <v>9789869371841</v>
      </c>
      <c r="E214" s="56" t="s">
        <v>5513</v>
      </c>
    </row>
    <row r="215" spans="1:5" x14ac:dyDescent="0.3">
      <c r="A215" s="68">
        <v>214</v>
      </c>
      <c r="B215" s="48" t="s">
        <v>5015</v>
      </c>
      <c r="C215" s="49">
        <v>43430</v>
      </c>
      <c r="D215" s="50">
        <v>9789863582472</v>
      </c>
      <c r="E215" s="56" t="s">
        <v>5514</v>
      </c>
    </row>
    <row r="216" spans="1:5" x14ac:dyDescent="0.3">
      <c r="A216" s="68">
        <v>215</v>
      </c>
      <c r="B216" s="48" t="s">
        <v>5016</v>
      </c>
      <c r="C216" s="49">
        <v>43430</v>
      </c>
      <c r="D216" s="50">
        <v>9789863582496</v>
      </c>
      <c r="E216" s="56" t="s">
        <v>5515</v>
      </c>
    </row>
    <row r="217" spans="1:5" x14ac:dyDescent="0.3">
      <c r="A217" s="68">
        <v>216</v>
      </c>
      <c r="B217" s="48" t="s">
        <v>5017</v>
      </c>
      <c r="C217" s="49">
        <v>43432</v>
      </c>
      <c r="D217" s="50">
        <v>9789865780326</v>
      </c>
      <c r="E217" s="56" t="s">
        <v>5516</v>
      </c>
    </row>
    <row r="218" spans="1:5" x14ac:dyDescent="0.3">
      <c r="A218" s="68">
        <v>217</v>
      </c>
      <c r="B218" s="48" t="s">
        <v>5018</v>
      </c>
      <c r="C218" s="49">
        <v>43432</v>
      </c>
      <c r="D218" s="50">
        <v>9789863584117</v>
      </c>
      <c r="E218" s="56" t="s">
        <v>5517</v>
      </c>
    </row>
    <row r="219" spans="1:5" x14ac:dyDescent="0.3">
      <c r="A219" s="68">
        <v>218</v>
      </c>
      <c r="B219" s="48" t="s">
        <v>5019</v>
      </c>
      <c r="C219" s="49">
        <v>43432</v>
      </c>
      <c r="D219" s="50">
        <v>9789863583240</v>
      </c>
      <c r="E219" s="56" t="s">
        <v>5518</v>
      </c>
    </row>
    <row r="220" spans="1:5" x14ac:dyDescent="0.3">
      <c r="A220" s="68">
        <v>219</v>
      </c>
      <c r="B220" s="48" t="s">
        <v>5020</v>
      </c>
      <c r="C220" s="49">
        <v>43432</v>
      </c>
      <c r="D220" s="50">
        <v>9789863584063</v>
      </c>
      <c r="E220" s="56" t="s">
        <v>5519</v>
      </c>
    </row>
    <row r="221" spans="1:5" x14ac:dyDescent="0.3">
      <c r="A221" s="68">
        <v>220</v>
      </c>
      <c r="B221" s="48" t="s">
        <v>5021</v>
      </c>
      <c r="C221" s="49">
        <v>43437</v>
      </c>
      <c r="D221" s="50">
        <v>9789863582489</v>
      </c>
      <c r="E221" s="56" t="s">
        <v>5520</v>
      </c>
    </row>
    <row r="222" spans="1:5" x14ac:dyDescent="0.3">
      <c r="A222" s="68">
        <v>221</v>
      </c>
      <c r="B222" s="48" t="s">
        <v>5022</v>
      </c>
      <c r="C222" s="49">
        <v>43438</v>
      </c>
      <c r="D222" s="50">
        <v>9789869295475</v>
      </c>
      <c r="E222" s="56" t="s">
        <v>5521</v>
      </c>
    </row>
    <row r="223" spans="1:5" x14ac:dyDescent="0.3">
      <c r="A223" s="68">
        <v>222</v>
      </c>
      <c r="B223" s="48" t="s">
        <v>5023</v>
      </c>
      <c r="C223" s="49">
        <v>43438</v>
      </c>
      <c r="D223" s="50">
        <v>9789863583844</v>
      </c>
      <c r="E223" s="56" t="s">
        <v>5522</v>
      </c>
    </row>
    <row r="224" spans="1:5" x14ac:dyDescent="0.3">
      <c r="A224" s="68">
        <v>223</v>
      </c>
      <c r="B224" s="48" t="s">
        <v>5024</v>
      </c>
      <c r="C224" s="49">
        <v>43438</v>
      </c>
      <c r="D224" s="50">
        <v>9789863583851</v>
      </c>
      <c r="E224" s="56" t="s">
        <v>5523</v>
      </c>
    </row>
    <row r="225" spans="1:5" x14ac:dyDescent="0.3">
      <c r="A225" s="68">
        <v>224</v>
      </c>
      <c r="B225" s="48" t="s">
        <v>5025</v>
      </c>
      <c r="C225" s="49">
        <v>43438</v>
      </c>
      <c r="D225" s="50">
        <v>9789866047831</v>
      </c>
      <c r="E225" s="56" t="s">
        <v>5524</v>
      </c>
    </row>
    <row r="226" spans="1:5" x14ac:dyDescent="0.3">
      <c r="A226" s="68">
        <v>225</v>
      </c>
      <c r="B226" s="48" t="s">
        <v>5026</v>
      </c>
      <c r="C226" s="49">
        <v>43454</v>
      </c>
      <c r="D226" s="50">
        <v>9789867360861</v>
      </c>
      <c r="E226" s="56" t="s">
        <v>5525</v>
      </c>
    </row>
    <row r="227" spans="1:5" x14ac:dyDescent="0.3">
      <c r="A227" s="68">
        <v>226</v>
      </c>
      <c r="B227" s="48" t="s">
        <v>5027</v>
      </c>
      <c r="C227" s="49">
        <v>43455</v>
      </c>
      <c r="D227" s="50">
        <v>9789881357809</v>
      </c>
      <c r="E227" s="56" t="s">
        <v>5526</v>
      </c>
    </row>
    <row r="228" spans="1:5" x14ac:dyDescent="0.3">
      <c r="A228" s="68">
        <v>227</v>
      </c>
      <c r="B228" s="48" t="s">
        <v>5028</v>
      </c>
      <c r="C228" s="49">
        <v>43458</v>
      </c>
      <c r="D228" s="50">
        <v>9789863570592</v>
      </c>
      <c r="E228" s="56" t="s">
        <v>5527</v>
      </c>
    </row>
    <row r="229" spans="1:5" x14ac:dyDescent="0.3">
      <c r="A229" s="68">
        <v>228</v>
      </c>
      <c r="B229" s="48" t="s">
        <v>5029</v>
      </c>
      <c r="C229" s="49">
        <v>43458</v>
      </c>
      <c r="D229" s="50">
        <v>9789863570530</v>
      </c>
      <c r="E229" s="56" t="s">
        <v>5528</v>
      </c>
    </row>
    <row r="230" spans="1:5" x14ac:dyDescent="0.3">
      <c r="A230" s="68">
        <v>229</v>
      </c>
      <c r="B230" s="48" t="s">
        <v>5030</v>
      </c>
      <c r="C230" s="49">
        <v>43483</v>
      </c>
      <c r="D230" s="50">
        <v>9789866191572</v>
      </c>
      <c r="E230" s="56" t="s">
        <v>5529</v>
      </c>
    </row>
    <row r="231" spans="1:5" x14ac:dyDescent="0.3">
      <c r="A231" s="68">
        <v>230</v>
      </c>
      <c r="B231" s="48" t="s">
        <v>5031</v>
      </c>
      <c r="C231" s="49">
        <v>43489</v>
      </c>
      <c r="D231" s="50">
        <v>9789575987329</v>
      </c>
      <c r="E231" s="56" t="s">
        <v>5530</v>
      </c>
    </row>
    <row r="232" spans="1:5" x14ac:dyDescent="0.3">
      <c r="A232" s="68">
        <v>231</v>
      </c>
      <c r="B232" s="48" t="s">
        <v>5032</v>
      </c>
      <c r="C232" s="49">
        <v>43489</v>
      </c>
      <c r="D232" s="50">
        <v>9789575982522</v>
      </c>
      <c r="E232" s="56" t="s">
        <v>5531</v>
      </c>
    </row>
    <row r="233" spans="1:5" x14ac:dyDescent="0.3">
      <c r="A233" s="68">
        <v>232</v>
      </c>
      <c r="B233" s="48" t="s">
        <v>5033</v>
      </c>
      <c r="C233" s="49">
        <v>43489</v>
      </c>
      <c r="D233" s="50">
        <v>9789575984731</v>
      </c>
      <c r="E233" s="56" t="s">
        <v>5532</v>
      </c>
    </row>
    <row r="234" spans="1:5" x14ac:dyDescent="0.3">
      <c r="A234" s="68">
        <v>233</v>
      </c>
      <c r="B234" s="48" t="s">
        <v>5034</v>
      </c>
      <c r="C234" s="49">
        <v>43489</v>
      </c>
      <c r="D234" s="50">
        <v>9789575985431</v>
      </c>
      <c r="E234" s="56" t="s">
        <v>5533</v>
      </c>
    </row>
    <row r="235" spans="1:5" x14ac:dyDescent="0.3">
      <c r="A235" s="68">
        <v>234</v>
      </c>
      <c r="B235" s="48" t="s">
        <v>5035</v>
      </c>
      <c r="C235" s="49">
        <v>43521</v>
      </c>
      <c r="D235" s="50">
        <v>9789865943509</v>
      </c>
      <c r="E235" s="56" t="s">
        <v>5534</v>
      </c>
    </row>
    <row r="236" spans="1:5" x14ac:dyDescent="0.3">
      <c r="A236" s="68">
        <v>235</v>
      </c>
      <c r="B236" s="48" t="s">
        <v>5036</v>
      </c>
      <c r="C236" s="49">
        <v>43521</v>
      </c>
      <c r="D236" s="50">
        <v>9789865943486</v>
      </c>
      <c r="E236" s="56" t="s">
        <v>5535</v>
      </c>
    </row>
    <row r="237" spans="1:5" x14ac:dyDescent="0.3">
      <c r="A237" s="68">
        <v>236</v>
      </c>
      <c r="B237" s="48" t="s">
        <v>5037</v>
      </c>
      <c r="C237" s="49">
        <v>43522</v>
      </c>
      <c r="D237" s="50">
        <v>9789865943653</v>
      </c>
      <c r="E237" s="56" t="s">
        <v>5536</v>
      </c>
    </row>
    <row r="238" spans="1:5" x14ac:dyDescent="0.3">
      <c r="A238" s="68">
        <v>237</v>
      </c>
      <c r="B238" s="48" t="s">
        <v>5038</v>
      </c>
      <c r="C238" s="49">
        <v>43522</v>
      </c>
      <c r="D238" s="50">
        <v>9789865943660</v>
      </c>
      <c r="E238" s="56" t="s">
        <v>5537</v>
      </c>
    </row>
    <row r="239" spans="1:5" x14ac:dyDescent="0.3">
      <c r="A239" s="68">
        <v>238</v>
      </c>
      <c r="B239" s="48" t="s">
        <v>5039</v>
      </c>
      <c r="C239" s="49">
        <v>43522</v>
      </c>
      <c r="D239" s="50">
        <v>9789865943684</v>
      </c>
      <c r="E239" s="56" t="s">
        <v>5538</v>
      </c>
    </row>
    <row r="240" spans="1:5" x14ac:dyDescent="0.3">
      <c r="A240" s="68">
        <v>239</v>
      </c>
      <c r="B240" s="48" t="s">
        <v>5040</v>
      </c>
      <c r="C240" s="49">
        <v>43522</v>
      </c>
      <c r="D240" s="50">
        <v>9789865943769</v>
      </c>
      <c r="E240" s="56" t="s">
        <v>5539</v>
      </c>
    </row>
    <row r="241" spans="1:5" x14ac:dyDescent="0.3">
      <c r="A241" s="68">
        <v>240</v>
      </c>
      <c r="B241" s="48" t="s">
        <v>5041</v>
      </c>
      <c r="C241" s="49">
        <v>43522</v>
      </c>
      <c r="D241" s="50">
        <v>9789865943912</v>
      </c>
      <c r="E241" s="56" t="s">
        <v>5540</v>
      </c>
    </row>
    <row r="242" spans="1:5" x14ac:dyDescent="0.3">
      <c r="A242" s="68">
        <v>241</v>
      </c>
      <c r="B242" s="48" t="s">
        <v>5042</v>
      </c>
      <c r="C242" s="49">
        <v>43522</v>
      </c>
      <c r="D242" s="50">
        <v>9789863990079</v>
      </c>
      <c r="E242" s="56" t="s">
        <v>5541</v>
      </c>
    </row>
    <row r="243" spans="1:5" x14ac:dyDescent="0.3">
      <c r="A243" s="68">
        <v>242</v>
      </c>
      <c r="B243" s="48" t="s">
        <v>5043</v>
      </c>
      <c r="C243" s="49">
        <v>43522</v>
      </c>
      <c r="D243" s="50">
        <v>9789865943745</v>
      </c>
      <c r="E243" s="56" t="s">
        <v>5542</v>
      </c>
    </row>
    <row r="244" spans="1:5" x14ac:dyDescent="0.3">
      <c r="A244" s="68">
        <v>243</v>
      </c>
      <c r="B244" s="48" t="s">
        <v>5044</v>
      </c>
      <c r="C244" s="49">
        <v>43522</v>
      </c>
      <c r="D244" s="50">
        <v>9789865943752</v>
      </c>
      <c r="E244" s="56" t="s">
        <v>5543</v>
      </c>
    </row>
    <row r="245" spans="1:5" x14ac:dyDescent="0.3">
      <c r="A245" s="68">
        <v>244</v>
      </c>
      <c r="B245" s="48" t="s">
        <v>5045</v>
      </c>
      <c r="C245" s="49">
        <v>43522</v>
      </c>
      <c r="D245" s="50">
        <v>9789863990697</v>
      </c>
      <c r="E245" s="56" t="s">
        <v>5544</v>
      </c>
    </row>
    <row r="246" spans="1:5" x14ac:dyDescent="0.3">
      <c r="A246" s="68">
        <v>245</v>
      </c>
      <c r="B246" s="48" t="s">
        <v>5046</v>
      </c>
      <c r="C246" s="49">
        <v>43522</v>
      </c>
      <c r="D246" s="50">
        <v>9789863990772</v>
      </c>
      <c r="E246" s="56" t="s">
        <v>5545</v>
      </c>
    </row>
    <row r="247" spans="1:5" x14ac:dyDescent="0.3">
      <c r="A247" s="68">
        <v>246</v>
      </c>
      <c r="B247" s="48" t="s">
        <v>5047</v>
      </c>
      <c r="C247" s="49">
        <v>43523</v>
      </c>
      <c r="D247" s="50">
        <v>9789863991021</v>
      </c>
      <c r="E247" s="56" t="s">
        <v>5546</v>
      </c>
    </row>
    <row r="248" spans="1:5" x14ac:dyDescent="0.3">
      <c r="A248" s="68">
        <v>247</v>
      </c>
      <c r="B248" s="48" t="s">
        <v>5048</v>
      </c>
      <c r="C248" s="49">
        <v>43523</v>
      </c>
      <c r="D248" s="50">
        <v>9789863990864</v>
      </c>
      <c r="E248" s="56" t="s">
        <v>5547</v>
      </c>
    </row>
    <row r="249" spans="1:5" x14ac:dyDescent="0.3">
      <c r="A249" s="68">
        <v>248</v>
      </c>
      <c r="B249" s="48" t="s">
        <v>5049</v>
      </c>
      <c r="C249" s="49">
        <v>43523</v>
      </c>
      <c r="D249" s="50">
        <v>9789863991144</v>
      </c>
      <c r="E249" s="56" t="s">
        <v>5548</v>
      </c>
    </row>
    <row r="250" spans="1:5" x14ac:dyDescent="0.3">
      <c r="A250" s="68">
        <v>249</v>
      </c>
      <c r="B250" s="48" t="s">
        <v>5050</v>
      </c>
      <c r="C250" s="49">
        <v>43531</v>
      </c>
      <c r="D250" s="50">
        <v>9789863582113</v>
      </c>
      <c r="E250" s="56" t="s">
        <v>5549</v>
      </c>
    </row>
    <row r="251" spans="1:5" x14ac:dyDescent="0.3">
      <c r="A251" s="68">
        <v>250</v>
      </c>
      <c r="B251" s="48" t="s">
        <v>5051</v>
      </c>
      <c r="C251" s="49">
        <v>43531</v>
      </c>
      <c r="D251" s="50">
        <v>9789866047114</v>
      </c>
      <c r="E251" s="56" t="s">
        <v>5550</v>
      </c>
    </row>
    <row r="252" spans="1:5" x14ac:dyDescent="0.3">
      <c r="A252" s="68">
        <v>251</v>
      </c>
      <c r="B252" s="48" t="s">
        <v>5052</v>
      </c>
      <c r="C252" s="49">
        <v>43532</v>
      </c>
      <c r="D252" s="50">
        <v>9789869030724</v>
      </c>
      <c r="E252" s="56" t="s">
        <v>5551</v>
      </c>
    </row>
    <row r="253" spans="1:5" x14ac:dyDescent="0.3">
      <c r="A253" s="68">
        <v>252</v>
      </c>
      <c r="B253" s="48" t="s">
        <v>5053</v>
      </c>
      <c r="C253" s="49">
        <v>43532</v>
      </c>
      <c r="D253" s="50">
        <v>9789868916562</v>
      </c>
      <c r="E253" s="56" t="s">
        <v>5552</v>
      </c>
    </row>
    <row r="254" spans="1:5" x14ac:dyDescent="0.3">
      <c r="A254" s="68">
        <v>253</v>
      </c>
      <c r="B254" s="48" t="s">
        <v>5054</v>
      </c>
      <c r="C254" s="49">
        <v>43532</v>
      </c>
      <c r="D254" s="50">
        <v>9789869030731</v>
      </c>
      <c r="E254" s="56" t="s">
        <v>5553</v>
      </c>
    </row>
    <row r="255" spans="1:5" x14ac:dyDescent="0.3">
      <c r="A255" s="68">
        <v>254</v>
      </c>
      <c r="B255" s="48" t="s">
        <v>5055</v>
      </c>
      <c r="C255" s="49">
        <v>43532</v>
      </c>
      <c r="D255" s="50">
        <v>9789869030700</v>
      </c>
      <c r="E255" s="56" t="s">
        <v>5554</v>
      </c>
    </row>
    <row r="256" spans="1:5" x14ac:dyDescent="0.3">
      <c r="A256" s="68">
        <v>255</v>
      </c>
      <c r="B256" s="48" t="s">
        <v>5056</v>
      </c>
      <c r="C256" s="49">
        <v>43532</v>
      </c>
      <c r="D256" s="50">
        <v>9789869427739</v>
      </c>
      <c r="E256" s="56" t="s">
        <v>5555</v>
      </c>
    </row>
    <row r="257" spans="1:5" x14ac:dyDescent="0.3">
      <c r="A257" s="68">
        <v>256</v>
      </c>
      <c r="B257" s="48" t="s">
        <v>5057</v>
      </c>
      <c r="C257" s="49">
        <v>43532</v>
      </c>
      <c r="D257" s="50">
        <v>9789860322347</v>
      </c>
      <c r="E257" s="56" t="s">
        <v>5556</v>
      </c>
    </row>
    <row r="258" spans="1:5" x14ac:dyDescent="0.3">
      <c r="A258" s="68">
        <v>257</v>
      </c>
      <c r="B258" s="48" t="s">
        <v>5058</v>
      </c>
      <c r="C258" s="49">
        <v>43532</v>
      </c>
      <c r="D258" s="50">
        <v>9789860367416</v>
      </c>
      <c r="E258" s="56" t="s">
        <v>5557</v>
      </c>
    </row>
    <row r="259" spans="1:5" x14ac:dyDescent="0.3">
      <c r="A259" s="68">
        <v>258</v>
      </c>
      <c r="B259" s="48" t="s">
        <v>5059</v>
      </c>
      <c r="C259" s="49">
        <v>43532</v>
      </c>
      <c r="D259" s="50">
        <v>9789860071054</v>
      </c>
      <c r="E259" s="56" t="s">
        <v>5558</v>
      </c>
    </row>
    <row r="260" spans="1:5" x14ac:dyDescent="0.3">
      <c r="A260" s="68">
        <v>259</v>
      </c>
      <c r="B260" s="48" t="s">
        <v>5060</v>
      </c>
      <c r="C260" s="49">
        <v>43532</v>
      </c>
      <c r="D260" s="50">
        <v>9789860075564</v>
      </c>
      <c r="E260" s="56" t="s">
        <v>5559</v>
      </c>
    </row>
    <row r="261" spans="1:5" x14ac:dyDescent="0.3">
      <c r="A261" s="68">
        <v>260</v>
      </c>
      <c r="B261" s="48" t="s">
        <v>5061</v>
      </c>
      <c r="C261" s="49">
        <v>43532</v>
      </c>
      <c r="D261" s="50">
        <v>9789860193572</v>
      </c>
      <c r="E261" s="56" t="s">
        <v>5560</v>
      </c>
    </row>
    <row r="262" spans="1:5" x14ac:dyDescent="0.3">
      <c r="A262" s="68">
        <v>261</v>
      </c>
      <c r="B262" s="48" t="s">
        <v>5062</v>
      </c>
      <c r="C262" s="49">
        <v>43532</v>
      </c>
      <c r="D262" s="50">
        <v>9789860212747</v>
      </c>
      <c r="E262" s="56" t="s">
        <v>5561</v>
      </c>
    </row>
    <row r="263" spans="1:5" x14ac:dyDescent="0.3">
      <c r="A263" s="68">
        <v>262</v>
      </c>
      <c r="B263" s="48" t="s">
        <v>5063</v>
      </c>
      <c r="C263" s="49">
        <v>43532</v>
      </c>
      <c r="D263" s="50">
        <v>9789863500087</v>
      </c>
      <c r="E263" s="56" t="s">
        <v>5562</v>
      </c>
    </row>
    <row r="264" spans="1:5" x14ac:dyDescent="0.3">
      <c r="A264" s="68">
        <v>263</v>
      </c>
      <c r="B264" s="48" t="s">
        <v>5064</v>
      </c>
      <c r="C264" s="49">
        <v>43532</v>
      </c>
      <c r="D264" s="50">
        <v>9789860368970</v>
      </c>
      <c r="E264" s="56" t="s">
        <v>5563</v>
      </c>
    </row>
    <row r="265" spans="1:5" x14ac:dyDescent="0.3">
      <c r="A265" s="68">
        <v>264</v>
      </c>
      <c r="B265" s="48" t="s">
        <v>5065</v>
      </c>
      <c r="C265" s="49">
        <v>43532</v>
      </c>
      <c r="D265" s="50">
        <v>9789863502500</v>
      </c>
      <c r="E265" s="56" t="s">
        <v>5564</v>
      </c>
    </row>
    <row r="266" spans="1:5" x14ac:dyDescent="0.3">
      <c r="A266" s="68">
        <v>265</v>
      </c>
      <c r="B266" s="48" t="s">
        <v>5066</v>
      </c>
      <c r="C266" s="49">
        <v>43535</v>
      </c>
      <c r="D266" s="50">
        <v>9789863500933</v>
      </c>
      <c r="E266" s="56" t="s">
        <v>5565</v>
      </c>
    </row>
    <row r="267" spans="1:5" x14ac:dyDescent="0.3">
      <c r="A267" s="68">
        <v>266</v>
      </c>
      <c r="B267" s="48" t="s">
        <v>5067</v>
      </c>
      <c r="C267" s="49">
        <v>43535</v>
      </c>
      <c r="D267" s="50">
        <v>9789863500247</v>
      </c>
      <c r="E267" s="56" t="s">
        <v>5566</v>
      </c>
    </row>
    <row r="268" spans="1:5" x14ac:dyDescent="0.3">
      <c r="A268" s="68">
        <v>267</v>
      </c>
      <c r="B268" s="48" t="s">
        <v>5068</v>
      </c>
      <c r="C268" s="49">
        <v>43542</v>
      </c>
      <c r="D268" s="50">
        <v>9789869372411</v>
      </c>
      <c r="E268" s="56" t="s">
        <v>5567</v>
      </c>
    </row>
    <row r="269" spans="1:5" x14ac:dyDescent="0.3">
      <c r="A269" s="68">
        <v>268</v>
      </c>
      <c r="B269" s="48" t="s">
        <v>5069</v>
      </c>
      <c r="C269" s="49">
        <v>43542</v>
      </c>
      <c r="D269" s="50">
        <v>9789866191992</v>
      </c>
      <c r="E269" s="56" t="s">
        <v>5568</v>
      </c>
    </row>
    <row r="270" spans="1:5" x14ac:dyDescent="0.3">
      <c r="A270" s="68">
        <v>269</v>
      </c>
      <c r="B270" s="48" t="s">
        <v>5070</v>
      </c>
      <c r="C270" s="49">
        <v>43542</v>
      </c>
      <c r="D270" s="50">
        <v>9789866191527</v>
      </c>
      <c r="E270" s="56" t="s">
        <v>5569</v>
      </c>
    </row>
    <row r="271" spans="1:5" x14ac:dyDescent="0.3">
      <c r="A271" s="68">
        <v>270</v>
      </c>
      <c r="B271" s="48" t="s">
        <v>5071</v>
      </c>
      <c r="C271" s="49">
        <v>43542</v>
      </c>
      <c r="D271" s="50">
        <v>9789866191473</v>
      </c>
      <c r="E271" s="56" t="s">
        <v>5570</v>
      </c>
    </row>
    <row r="272" spans="1:5" x14ac:dyDescent="0.3">
      <c r="A272" s="68">
        <v>271</v>
      </c>
      <c r="B272" s="48" t="s">
        <v>5072</v>
      </c>
      <c r="C272" s="49">
        <v>43542</v>
      </c>
      <c r="D272" s="50">
        <v>9789866191343</v>
      </c>
      <c r="E272" s="56" t="s">
        <v>5571</v>
      </c>
    </row>
    <row r="273" spans="1:5" x14ac:dyDescent="0.3">
      <c r="A273" s="68">
        <v>272</v>
      </c>
      <c r="B273" s="48" t="s">
        <v>5073</v>
      </c>
      <c r="C273" s="49">
        <v>43544</v>
      </c>
      <c r="D273" s="50">
        <v>9789866228735</v>
      </c>
      <c r="E273" s="56" t="s">
        <v>5572</v>
      </c>
    </row>
    <row r="274" spans="1:5" x14ac:dyDescent="0.3">
      <c r="A274" s="68">
        <v>273</v>
      </c>
      <c r="B274" s="48" t="s">
        <v>5074</v>
      </c>
      <c r="C274" s="49">
        <v>43545</v>
      </c>
      <c r="D274" s="50">
        <v>9789863501244</v>
      </c>
      <c r="E274" s="56" t="s">
        <v>5573</v>
      </c>
    </row>
    <row r="275" spans="1:5" x14ac:dyDescent="0.3">
      <c r="A275" s="68">
        <v>274</v>
      </c>
      <c r="B275" s="48" t="s">
        <v>5075</v>
      </c>
      <c r="C275" s="49">
        <v>43545</v>
      </c>
      <c r="D275" s="50">
        <v>9789863501589</v>
      </c>
      <c r="E275" s="56" t="s">
        <v>5574</v>
      </c>
    </row>
    <row r="276" spans="1:5" x14ac:dyDescent="0.3">
      <c r="A276" s="68">
        <v>275</v>
      </c>
      <c r="B276" s="48" t="s">
        <v>5076</v>
      </c>
      <c r="C276" s="49">
        <v>43545</v>
      </c>
      <c r="D276" s="50">
        <v>9789863502135</v>
      </c>
      <c r="E276" s="56" t="s">
        <v>5575</v>
      </c>
    </row>
    <row r="277" spans="1:5" x14ac:dyDescent="0.3">
      <c r="A277" s="68">
        <v>276</v>
      </c>
      <c r="B277" s="48" t="s">
        <v>5077</v>
      </c>
      <c r="C277" s="49">
        <v>43545</v>
      </c>
      <c r="D277" s="50">
        <v>9789860521665</v>
      </c>
      <c r="E277" s="56" t="s">
        <v>5576</v>
      </c>
    </row>
    <row r="278" spans="1:5" x14ac:dyDescent="0.3">
      <c r="A278" s="68">
        <v>277</v>
      </c>
      <c r="B278" s="48" t="s">
        <v>5078</v>
      </c>
      <c r="C278" s="49">
        <v>43545</v>
      </c>
      <c r="D278" s="50">
        <v>9789860207033</v>
      </c>
      <c r="E278" s="56" t="s">
        <v>5577</v>
      </c>
    </row>
    <row r="279" spans="1:5" x14ac:dyDescent="0.3">
      <c r="A279" s="68">
        <v>278</v>
      </c>
      <c r="B279" s="48" t="s">
        <v>5079</v>
      </c>
      <c r="C279" s="49">
        <v>43545</v>
      </c>
      <c r="D279" s="50">
        <v>9789860319927</v>
      </c>
      <c r="E279" s="56" t="s">
        <v>5578</v>
      </c>
    </row>
    <row r="280" spans="1:5" x14ac:dyDescent="0.3">
      <c r="A280" s="68">
        <v>279</v>
      </c>
      <c r="B280" s="48" t="s">
        <v>5080</v>
      </c>
      <c r="C280" s="49">
        <v>43552</v>
      </c>
      <c r="D280" s="50">
        <v>9789863585589</v>
      </c>
      <c r="E280" s="56" t="s">
        <v>5579</v>
      </c>
    </row>
    <row r="281" spans="1:5" x14ac:dyDescent="0.3">
      <c r="A281" s="68">
        <v>280</v>
      </c>
      <c r="B281" s="48" t="s">
        <v>5081</v>
      </c>
      <c r="C281" s="49">
        <v>43553</v>
      </c>
      <c r="D281" s="50">
        <v>9789865797768</v>
      </c>
      <c r="E281" s="56" t="s">
        <v>5580</v>
      </c>
    </row>
    <row r="282" spans="1:5" x14ac:dyDescent="0.3">
      <c r="A282" s="68">
        <v>281</v>
      </c>
      <c r="B282" s="48" t="s">
        <v>5082</v>
      </c>
      <c r="C282" s="49">
        <v>43553</v>
      </c>
      <c r="D282" s="50">
        <v>9789865797850</v>
      </c>
      <c r="E282" s="56" t="s">
        <v>5581</v>
      </c>
    </row>
    <row r="283" spans="1:5" x14ac:dyDescent="0.3">
      <c r="A283" s="68">
        <v>282</v>
      </c>
      <c r="B283" s="48" t="s">
        <v>5083</v>
      </c>
      <c r="C283" s="49">
        <v>43564</v>
      </c>
      <c r="D283" s="50">
        <v>9789863842262</v>
      </c>
      <c r="E283" s="56" t="s">
        <v>5582</v>
      </c>
    </row>
    <row r="284" spans="1:5" x14ac:dyDescent="0.3">
      <c r="A284" s="68">
        <v>283</v>
      </c>
      <c r="B284" s="48" t="s">
        <v>5084</v>
      </c>
      <c r="C284" s="49">
        <v>43565</v>
      </c>
      <c r="D284" s="50">
        <v>9789869556132</v>
      </c>
      <c r="E284" s="56" t="s">
        <v>5583</v>
      </c>
    </row>
    <row r="285" spans="1:5" x14ac:dyDescent="0.3">
      <c r="A285" s="68">
        <v>284</v>
      </c>
      <c r="B285" s="48" t="s">
        <v>5085</v>
      </c>
      <c r="C285" s="49">
        <v>43565</v>
      </c>
      <c r="D285" s="50">
        <v>9789865837402</v>
      </c>
      <c r="E285" s="56" t="s">
        <v>5584</v>
      </c>
    </row>
    <row r="286" spans="1:5" x14ac:dyDescent="0.3">
      <c r="A286" s="68">
        <v>285</v>
      </c>
      <c r="B286" s="48" t="s">
        <v>5086</v>
      </c>
      <c r="C286" s="49">
        <v>43565</v>
      </c>
      <c r="D286" s="50">
        <v>9789865837433</v>
      </c>
      <c r="E286" s="56" t="s">
        <v>5585</v>
      </c>
    </row>
    <row r="287" spans="1:5" x14ac:dyDescent="0.3">
      <c r="A287" s="68">
        <v>286</v>
      </c>
      <c r="B287" s="48" t="s">
        <v>5087</v>
      </c>
      <c r="C287" s="49">
        <v>43565</v>
      </c>
      <c r="D287" s="50">
        <v>9789865837747</v>
      </c>
      <c r="E287" s="56" t="s">
        <v>5586</v>
      </c>
    </row>
    <row r="288" spans="1:5" x14ac:dyDescent="0.3">
      <c r="A288" s="68">
        <v>287</v>
      </c>
      <c r="B288" s="48" t="s">
        <v>5088</v>
      </c>
      <c r="C288" s="49">
        <v>43570</v>
      </c>
      <c r="D288" s="50">
        <v>9789869486552</v>
      </c>
      <c r="E288" s="56" t="s">
        <v>5587</v>
      </c>
    </row>
    <row r="289" spans="1:5" x14ac:dyDescent="0.3">
      <c r="A289" s="68">
        <v>288</v>
      </c>
      <c r="B289" s="48" t="s">
        <v>5089</v>
      </c>
      <c r="C289" s="49">
        <v>43587</v>
      </c>
      <c r="D289" s="50">
        <v>9789863502722</v>
      </c>
      <c r="E289" s="56" t="s">
        <v>5588</v>
      </c>
    </row>
    <row r="290" spans="1:5" x14ac:dyDescent="0.3">
      <c r="A290" s="68">
        <v>289</v>
      </c>
      <c r="B290" s="48" t="s">
        <v>5090</v>
      </c>
      <c r="C290" s="49">
        <v>43591</v>
      </c>
      <c r="D290" s="50"/>
      <c r="E290" s="56" t="s">
        <v>5589</v>
      </c>
    </row>
    <row r="291" spans="1:5" x14ac:dyDescent="0.3">
      <c r="A291" s="68">
        <v>290</v>
      </c>
      <c r="B291" s="48" t="s">
        <v>5091</v>
      </c>
      <c r="C291" s="49">
        <v>43591</v>
      </c>
      <c r="D291" s="50">
        <v>9789860366914</v>
      </c>
      <c r="E291" s="56" t="s">
        <v>5590</v>
      </c>
    </row>
    <row r="292" spans="1:5" x14ac:dyDescent="0.3">
      <c r="A292" s="68">
        <v>291</v>
      </c>
      <c r="B292" s="48" t="s">
        <v>5092</v>
      </c>
      <c r="C292" s="49">
        <v>43594</v>
      </c>
      <c r="D292" s="50"/>
      <c r="E292" s="56" t="s">
        <v>5591</v>
      </c>
    </row>
    <row r="293" spans="1:5" x14ac:dyDescent="0.3">
      <c r="A293" s="68">
        <v>292</v>
      </c>
      <c r="B293" s="48" t="s">
        <v>5093</v>
      </c>
      <c r="C293" s="49">
        <v>43600</v>
      </c>
      <c r="D293" s="50"/>
      <c r="E293" s="56" t="s">
        <v>5592</v>
      </c>
    </row>
    <row r="294" spans="1:5" x14ac:dyDescent="0.3">
      <c r="A294" s="68">
        <v>293</v>
      </c>
      <c r="B294" s="48" t="s">
        <v>5094</v>
      </c>
      <c r="C294" s="49">
        <v>43600</v>
      </c>
      <c r="D294" s="50"/>
      <c r="E294" s="56" t="s">
        <v>5593</v>
      </c>
    </row>
    <row r="295" spans="1:5" x14ac:dyDescent="0.3">
      <c r="A295" s="68">
        <v>294</v>
      </c>
      <c r="B295" s="48" t="s">
        <v>5095</v>
      </c>
      <c r="C295" s="49">
        <v>43600</v>
      </c>
      <c r="D295" s="50"/>
      <c r="E295" s="56" t="s">
        <v>5594</v>
      </c>
    </row>
    <row r="296" spans="1:5" x14ac:dyDescent="0.3">
      <c r="A296" s="68">
        <v>295</v>
      </c>
      <c r="B296" s="48" t="s">
        <v>5096</v>
      </c>
      <c r="C296" s="49">
        <v>43600</v>
      </c>
      <c r="D296" s="50"/>
      <c r="E296" s="56" t="s">
        <v>5595</v>
      </c>
    </row>
    <row r="297" spans="1:5" x14ac:dyDescent="0.3">
      <c r="A297" s="68">
        <v>296</v>
      </c>
      <c r="B297" s="48" t="s">
        <v>5097</v>
      </c>
      <c r="C297" s="49">
        <v>43600</v>
      </c>
      <c r="D297" s="50"/>
      <c r="E297" s="56" t="s">
        <v>5596</v>
      </c>
    </row>
    <row r="298" spans="1:5" x14ac:dyDescent="0.3">
      <c r="A298" s="68">
        <v>297</v>
      </c>
      <c r="B298" s="48" t="s">
        <v>5098</v>
      </c>
      <c r="C298" s="49">
        <v>43600</v>
      </c>
      <c r="D298" s="50"/>
      <c r="E298" s="56" t="s">
        <v>5597</v>
      </c>
    </row>
    <row r="299" spans="1:5" x14ac:dyDescent="0.3">
      <c r="A299" s="68">
        <v>298</v>
      </c>
      <c r="B299" s="48" t="s">
        <v>5099</v>
      </c>
      <c r="C299" s="49">
        <v>43600</v>
      </c>
      <c r="D299" s="50"/>
      <c r="E299" s="56" t="s">
        <v>5598</v>
      </c>
    </row>
    <row r="300" spans="1:5" x14ac:dyDescent="0.3">
      <c r="A300" s="68">
        <v>299</v>
      </c>
      <c r="B300" s="48" t="s">
        <v>5100</v>
      </c>
      <c r="C300" s="49">
        <v>43600</v>
      </c>
      <c r="D300" s="50"/>
      <c r="E300" s="56" t="s">
        <v>5599</v>
      </c>
    </row>
    <row r="301" spans="1:5" x14ac:dyDescent="0.3">
      <c r="A301" s="68">
        <v>300</v>
      </c>
      <c r="B301" s="48" t="s">
        <v>5101</v>
      </c>
      <c r="C301" s="49">
        <v>43600</v>
      </c>
      <c r="D301" s="50"/>
      <c r="E301" s="56" t="s">
        <v>5600</v>
      </c>
    </row>
    <row r="302" spans="1:5" x14ac:dyDescent="0.3">
      <c r="A302" s="68">
        <v>301</v>
      </c>
      <c r="B302" s="48" t="s">
        <v>5102</v>
      </c>
      <c r="C302" s="49">
        <v>43601</v>
      </c>
      <c r="D302" s="50">
        <v>9789860322255</v>
      </c>
      <c r="E302" s="56" t="s">
        <v>5601</v>
      </c>
    </row>
    <row r="303" spans="1:5" x14ac:dyDescent="0.3">
      <c r="A303" s="68">
        <v>302</v>
      </c>
      <c r="B303" s="48" t="s">
        <v>5103</v>
      </c>
      <c r="C303" s="49">
        <v>43601</v>
      </c>
      <c r="D303" s="50">
        <v>9789860125061</v>
      </c>
      <c r="E303" s="56" t="s">
        <v>5602</v>
      </c>
    </row>
    <row r="304" spans="1:5" x14ac:dyDescent="0.3">
      <c r="A304" s="68">
        <v>303</v>
      </c>
      <c r="B304" s="48" t="s">
        <v>5104</v>
      </c>
      <c r="C304" s="49">
        <v>43601</v>
      </c>
      <c r="D304" s="50">
        <v>9789860119831</v>
      </c>
      <c r="E304" s="56" t="s">
        <v>5603</v>
      </c>
    </row>
    <row r="305" spans="1:5" x14ac:dyDescent="0.3">
      <c r="A305" s="68">
        <v>304</v>
      </c>
      <c r="B305" s="48" t="s">
        <v>5105</v>
      </c>
      <c r="C305" s="49">
        <v>43602</v>
      </c>
      <c r="D305" s="50">
        <v>9789869225939</v>
      </c>
      <c r="E305" s="56" t="s">
        <v>5604</v>
      </c>
    </row>
    <row r="306" spans="1:5" x14ac:dyDescent="0.3">
      <c r="A306" s="68">
        <v>305</v>
      </c>
      <c r="B306" s="48" t="s">
        <v>5106</v>
      </c>
      <c r="C306" s="49">
        <v>43605</v>
      </c>
      <c r="D306" s="50">
        <v>9789863501275</v>
      </c>
      <c r="E306" s="56" t="s">
        <v>5605</v>
      </c>
    </row>
    <row r="307" spans="1:5" x14ac:dyDescent="0.3">
      <c r="A307" s="68">
        <v>306</v>
      </c>
      <c r="B307" s="48" t="s">
        <v>5107</v>
      </c>
      <c r="C307" s="49">
        <v>43605</v>
      </c>
      <c r="D307" s="50">
        <v>9789863501343</v>
      </c>
      <c r="E307" s="56" t="s">
        <v>5606</v>
      </c>
    </row>
    <row r="308" spans="1:5" x14ac:dyDescent="0.3">
      <c r="A308" s="68">
        <v>307</v>
      </c>
      <c r="B308" s="48" t="s">
        <v>5108</v>
      </c>
      <c r="C308" s="49">
        <v>43608</v>
      </c>
      <c r="D308" s="50">
        <v>9570180080</v>
      </c>
      <c r="E308" s="56" t="s">
        <v>5607</v>
      </c>
    </row>
    <row r="309" spans="1:5" x14ac:dyDescent="0.3">
      <c r="A309" s="68">
        <v>308</v>
      </c>
      <c r="B309" s="48" t="s">
        <v>5109</v>
      </c>
      <c r="C309" s="49">
        <v>43608</v>
      </c>
      <c r="D309" s="50">
        <v>9789860002805</v>
      </c>
      <c r="E309" s="56" t="s">
        <v>5608</v>
      </c>
    </row>
    <row r="310" spans="1:5" x14ac:dyDescent="0.3">
      <c r="A310" s="68">
        <v>309</v>
      </c>
      <c r="B310" s="48" t="s">
        <v>5110</v>
      </c>
      <c r="C310" s="49">
        <v>43608</v>
      </c>
      <c r="D310" s="50">
        <v>9570180056</v>
      </c>
      <c r="E310" s="56" t="s">
        <v>5609</v>
      </c>
    </row>
    <row r="311" spans="1:5" x14ac:dyDescent="0.3">
      <c r="A311" s="68">
        <v>310</v>
      </c>
      <c r="B311" s="48" t="s">
        <v>5111</v>
      </c>
      <c r="C311" s="49">
        <v>43608</v>
      </c>
      <c r="D311" s="50">
        <v>9570157828</v>
      </c>
      <c r="E311" s="56" t="s">
        <v>5610</v>
      </c>
    </row>
    <row r="312" spans="1:5" x14ac:dyDescent="0.3">
      <c r="A312" s="68">
        <v>311</v>
      </c>
      <c r="B312" s="48" t="s">
        <v>5112</v>
      </c>
      <c r="C312" s="49">
        <v>43609</v>
      </c>
      <c r="D312" s="50">
        <v>9789863501756</v>
      </c>
      <c r="E312" s="56" t="s">
        <v>5611</v>
      </c>
    </row>
    <row r="313" spans="1:5" x14ac:dyDescent="0.3">
      <c r="A313" s="68">
        <v>312</v>
      </c>
      <c r="B313" s="48" t="s">
        <v>5113</v>
      </c>
      <c r="C313" s="49">
        <v>43609</v>
      </c>
      <c r="D313" s="50">
        <v>9789863500520</v>
      </c>
      <c r="E313" s="56" t="s">
        <v>5612</v>
      </c>
    </row>
    <row r="314" spans="1:5" x14ac:dyDescent="0.3">
      <c r="A314" s="68">
        <v>313</v>
      </c>
      <c r="B314" s="48" t="s">
        <v>5114</v>
      </c>
      <c r="C314" s="49">
        <v>43609</v>
      </c>
      <c r="D314" s="50">
        <v>9789863500513</v>
      </c>
      <c r="E314" s="56" t="s">
        <v>5613</v>
      </c>
    </row>
    <row r="315" spans="1:5" x14ac:dyDescent="0.3">
      <c r="A315" s="68">
        <v>314</v>
      </c>
      <c r="B315" s="48" t="s">
        <v>5115</v>
      </c>
      <c r="C315" s="49">
        <v>43613</v>
      </c>
      <c r="D315" s="50">
        <v>9789863500698</v>
      </c>
      <c r="E315" s="56" t="s">
        <v>5614</v>
      </c>
    </row>
    <row r="316" spans="1:5" x14ac:dyDescent="0.3">
      <c r="A316" s="68">
        <v>315</v>
      </c>
      <c r="B316" s="48" t="s">
        <v>5116</v>
      </c>
      <c r="C316" s="49">
        <v>43613</v>
      </c>
      <c r="D316" s="50">
        <v>9789863500148</v>
      </c>
      <c r="E316" s="56" t="s">
        <v>5615</v>
      </c>
    </row>
    <row r="317" spans="1:5" x14ac:dyDescent="0.3">
      <c r="A317" s="68">
        <v>316</v>
      </c>
      <c r="B317" s="48" t="s">
        <v>5117</v>
      </c>
      <c r="C317" s="49">
        <v>43613</v>
      </c>
      <c r="D317" s="50">
        <v>9789860372885</v>
      </c>
      <c r="E317" s="56" t="s">
        <v>5616</v>
      </c>
    </row>
    <row r="318" spans="1:5" x14ac:dyDescent="0.3">
      <c r="A318" s="68">
        <v>317</v>
      </c>
      <c r="B318" s="48" t="s">
        <v>5118</v>
      </c>
      <c r="C318" s="49">
        <v>43613</v>
      </c>
      <c r="D318" s="50">
        <v>9789860380224</v>
      </c>
      <c r="E318" s="56" t="s">
        <v>5617</v>
      </c>
    </row>
    <row r="319" spans="1:5" x14ac:dyDescent="0.3">
      <c r="A319" s="68">
        <v>318</v>
      </c>
      <c r="B319" s="48" t="s">
        <v>5119</v>
      </c>
      <c r="C319" s="49">
        <v>43613</v>
      </c>
      <c r="D319" s="50">
        <v>9789860177626</v>
      </c>
      <c r="E319" s="56" t="s">
        <v>5618</v>
      </c>
    </row>
    <row r="320" spans="1:5" x14ac:dyDescent="0.3">
      <c r="A320" s="68">
        <v>319</v>
      </c>
      <c r="B320" s="48" t="s">
        <v>5120</v>
      </c>
      <c r="C320" s="49">
        <v>43616</v>
      </c>
      <c r="D320" s="50">
        <v>9789860099164</v>
      </c>
      <c r="E320" s="56" t="s">
        <v>5619</v>
      </c>
    </row>
    <row r="321" spans="1:5" x14ac:dyDescent="0.3">
      <c r="A321" s="68">
        <v>320</v>
      </c>
      <c r="B321" s="48" t="s">
        <v>5121</v>
      </c>
      <c r="C321" s="49">
        <v>43616</v>
      </c>
      <c r="D321" s="50">
        <v>9789860115673</v>
      </c>
      <c r="E321" s="56" t="s">
        <v>5620</v>
      </c>
    </row>
    <row r="322" spans="1:5" x14ac:dyDescent="0.3">
      <c r="A322" s="68">
        <v>321</v>
      </c>
      <c r="B322" s="48" t="s">
        <v>5122</v>
      </c>
      <c r="C322" s="49">
        <v>43616</v>
      </c>
      <c r="D322" s="50">
        <v>9789860396959</v>
      </c>
      <c r="E322" s="56" t="s">
        <v>5621</v>
      </c>
    </row>
    <row r="323" spans="1:5" x14ac:dyDescent="0.3">
      <c r="A323" s="68">
        <v>322</v>
      </c>
      <c r="B323" s="48" t="s">
        <v>5123</v>
      </c>
      <c r="C323" s="49">
        <v>43616</v>
      </c>
      <c r="D323" s="50">
        <v>9789863502074</v>
      </c>
      <c r="E323" s="56" t="s">
        <v>5622</v>
      </c>
    </row>
    <row r="324" spans="1:5" x14ac:dyDescent="0.3">
      <c r="A324" s="68">
        <v>323</v>
      </c>
      <c r="B324" s="48" t="s">
        <v>5124</v>
      </c>
      <c r="C324" s="49">
        <v>43616</v>
      </c>
      <c r="D324" s="50">
        <v>9789860211078</v>
      </c>
      <c r="E324" s="56" t="s">
        <v>5623</v>
      </c>
    </row>
    <row r="325" spans="1:5" x14ac:dyDescent="0.3">
      <c r="A325" s="68">
        <v>324</v>
      </c>
      <c r="B325" s="48" t="s">
        <v>5125</v>
      </c>
      <c r="C325" s="49">
        <v>43616</v>
      </c>
      <c r="D325" s="50">
        <v>9789864450671</v>
      </c>
      <c r="E325" s="56" t="s">
        <v>5624</v>
      </c>
    </row>
    <row r="326" spans="1:5" x14ac:dyDescent="0.3">
      <c r="A326" s="68">
        <v>325</v>
      </c>
      <c r="B326" s="48" t="s">
        <v>5126</v>
      </c>
      <c r="C326" s="49">
        <v>43616</v>
      </c>
      <c r="D326" s="50">
        <v>9789865716707</v>
      </c>
      <c r="E326" s="56" t="s">
        <v>5625</v>
      </c>
    </row>
    <row r="327" spans="1:5" x14ac:dyDescent="0.3">
      <c r="A327" s="68">
        <v>326</v>
      </c>
      <c r="B327" s="48" t="s">
        <v>5127</v>
      </c>
      <c r="C327" s="49">
        <v>43619</v>
      </c>
      <c r="D327" s="50">
        <v>9789576395970</v>
      </c>
      <c r="E327" s="56" t="s">
        <v>5626</v>
      </c>
    </row>
    <row r="328" spans="1:5" x14ac:dyDescent="0.3">
      <c r="A328" s="68">
        <v>327</v>
      </c>
      <c r="B328" s="48" t="s">
        <v>5128</v>
      </c>
      <c r="C328" s="49">
        <v>43619</v>
      </c>
      <c r="D328" s="50">
        <v>9789863263487</v>
      </c>
      <c r="E328" s="56" t="s">
        <v>5627</v>
      </c>
    </row>
    <row r="329" spans="1:5" x14ac:dyDescent="0.3">
      <c r="A329" s="68">
        <v>328</v>
      </c>
      <c r="B329" s="48" t="s">
        <v>5129</v>
      </c>
      <c r="C329" s="49">
        <v>43619</v>
      </c>
      <c r="D329" s="50">
        <v>9789864450770</v>
      </c>
      <c r="E329" s="56" t="s">
        <v>5628</v>
      </c>
    </row>
    <row r="330" spans="1:5" x14ac:dyDescent="0.3">
      <c r="A330" s="68">
        <v>329</v>
      </c>
      <c r="B330" s="48" t="s">
        <v>5130</v>
      </c>
      <c r="C330" s="49">
        <v>43619</v>
      </c>
      <c r="D330" s="50">
        <v>9789869429801</v>
      </c>
      <c r="E330" s="56" t="s">
        <v>5629</v>
      </c>
    </row>
    <row r="331" spans="1:5" x14ac:dyDescent="0.3">
      <c r="A331" s="68">
        <v>330</v>
      </c>
      <c r="B331" s="48" t="s">
        <v>5131</v>
      </c>
      <c r="C331" s="49">
        <v>43621</v>
      </c>
      <c r="D331" s="50">
        <v>9789863263012</v>
      </c>
      <c r="E331" s="56" t="s">
        <v>5630</v>
      </c>
    </row>
    <row r="332" spans="1:5" x14ac:dyDescent="0.3">
      <c r="A332" s="68">
        <v>331</v>
      </c>
      <c r="B332" s="48" t="s">
        <v>5132</v>
      </c>
      <c r="C332" s="49">
        <v>43622</v>
      </c>
      <c r="D332" s="50">
        <v>9789869533423</v>
      </c>
      <c r="E332" s="56" t="s">
        <v>5631</v>
      </c>
    </row>
    <row r="333" spans="1:5" x14ac:dyDescent="0.3">
      <c r="A333" s="68">
        <v>332</v>
      </c>
      <c r="B333" s="48" t="s">
        <v>5133</v>
      </c>
      <c r="C333" s="49">
        <v>43622</v>
      </c>
      <c r="D333" s="50">
        <v>9789869533454</v>
      </c>
      <c r="E333" s="56" t="s">
        <v>5632</v>
      </c>
    </row>
    <row r="334" spans="1:5" x14ac:dyDescent="0.3">
      <c r="A334" s="68">
        <v>333</v>
      </c>
      <c r="B334" s="48" t="s">
        <v>5134</v>
      </c>
      <c r="C334" s="49">
        <v>43630</v>
      </c>
      <c r="D334" s="50">
        <v>9789863264088</v>
      </c>
      <c r="E334" s="56" t="s">
        <v>5633</v>
      </c>
    </row>
    <row r="335" spans="1:5" x14ac:dyDescent="0.3">
      <c r="A335" s="68">
        <v>334</v>
      </c>
      <c r="B335" s="48" t="s">
        <v>5135</v>
      </c>
      <c r="C335" s="49">
        <v>43630</v>
      </c>
      <c r="D335" s="50">
        <v>9789863264620</v>
      </c>
      <c r="E335" s="56" t="s">
        <v>5634</v>
      </c>
    </row>
    <row r="336" spans="1:5" x14ac:dyDescent="0.3">
      <c r="A336" s="68">
        <v>335</v>
      </c>
      <c r="B336" s="48" t="s">
        <v>5136</v>
      </c>
      <c r="C336" s="49">
        <v>43630</v>
      </c>
      <c r="D336" s="50">
        <v>9789864450312</v>
      </c>
      <c r="E336" s="56" t="s">
        <v>5635</v>
      </c>
    </row>
    <row r="337" spans="1:5" x14ac:dyDescent="0.3">
      <c r="A337" s="68">
        <v>336</v>
      </c>
      <c r="B337" s="48" t="s">
        <v>5137</v>
      </c>
      <c r="C337" s="49">
        <v>43634</v>
      </c>
      <c r="D337" s="50">
        <v>9789571367446</v>
      </c>
      <c r="E337" s="56" t="s">
        <v>5636</v>
      </c>
    </row>
    <row r="338" spans="1:5" x14ac:dyDescent="0.3">
      <c r="A338" s="68">
        <v>337</v>
      </c>
      <c r="B338" s="48" t="s">
        <v>5138</v>
      </c>
      <c r="C338" s="49">
        <v>43636</v>
      </c>
      <c r="D338" s="50">
        <v>9789888437436</v>
      </c>
      <c r="E338" s="56" t="s">
        <v>5637</v>
      </c>
    </row>
    <row r="339" spans="1:5" x14ac:dyDescent="0.3">
      <c r="A339" s="68">
        <v>338</v>
      </c>
      <c r="B339" s="48" t="s">
        <v>5139</v>
      </c>
      <c r="C339" s="49">
        <v>43636</v>
      </c>
      <c r="D339" s="50">
        <v>9789888437429</v>
      </c>
      <c r="E339" s="56" t="s">
        <v>5638</v>
      </c>
    </row>
    <row r="340" spans="1:5" x14ac:dyDescent="0.3">
      <c r="A340" s="68">
        <v>339</v>
      </c>
      <c r="B340" s="48" t="s">
        <v>5140</v>
      </c>
      <c r="C340" s="49">
        <v>43644</v>
      </c>
      <c r="D340" s="50">
        <v>9789570388466</v>
      </c>
      <c r="E340" s="56" t="s">
        <v>5639</v>
      </c>
    </row>
    <row r="341" spans="1:5" x14ac:dyDescent="0.3">
      <c r="A341" s="68">
        <v>340</v>
      </c>
      <c r="B341" s="48" t="s">
        <v>5141</v>
      </c>
      <c r="C341" s="49">
        <v>43647</v>
      </c>
      <c r="D341" s="50">
        <v>9789864450879</v>
      </c>
      <c r="E341" s="56" t="s">
        <v>5640</v>
      </c>
    </row>
    <row r="342" spans="1:5" x14ac:dyDescent="0.3">
      <c r="A342" s="68">
        <v>341</v>
      </c>
      <c r="B342" s="48" t="s">
        <v>5142</v>
      </c>
      <c r="C342" s="49">
        <v>43648</v>
      </c>
      <c r="D342" s="50">
        <v>9789864450749</v>
      </c>
      <c r="E342" s="56" t="s">
        <v>5641</v>
      </c>
    </row>
    <row r="343" spans="1:5" x14ac:dyDescent="0.3">
      <c r="A343" s="68">
        <v>342</v>
      </c>
      <c r="B343" s="48" t="s">
        <v>5143</v>
      </c>
      <c r="C343" s="49">
        <v>43648</v>
      </c>
      <c r="D343" s="50">
        <v>9789864450756</v>
      </c>
      <c r="E343" s="56" t="s">
        <v>5642</v>
      </c>
    </row>
    <row r="344" spans="1:5" x14ac:dyDescent="0.3">
      <c r="A344" s="68">
        <v>343</v>
      </c>
      <c r="B344" s="48" t="s">
        <v>5144</v>
      </c>
      <c r="C344" s="49">
        <v>43648</v>
      </c>
      <c r="D344" s="50">
        <v>9789864450817</v>
      </c>
      <c r="E344" s="56" t="s">
        <v>5643</v>
      </c>
    </row>
    <row r="345" spans="1:5" x14ac:dyDescent="0.3">
      <c r="A345" s="68">
        <v>344</v>
      </c>
      <c r="B345" s="48" t="s">
        <v>5145</v>
      </c>
      <c r="C345" s="49">
        <v>43648</v>
      </c>
      <c r="D345" s="50">
        <v>9789864451050</v>
      </c>
      <c r="E345" s="56" t="s">
        <v>5644</v>
      </c>
    </row>
    <row r="346" spans="1:5" x14ac:dyDescent="0.3">
      <c r="A346" s="68">
        <v>345</v>
      </c>
      <c r="B346" s="48" t="s">
        <v>5146</v>
      </c>
      <c r="C346" s="49">
        <v>43648</v>
      </c>
      <c r="D346" s="50">
        <v>9789864450831</v>
      </c>
      <c r="E346" s="56" t="s">
        <v>5645</v>
      </c>
    </row>
    <row r="347" spans="1:5" x14ac:dyDescent="0.3">
      <c r="A347" s="68">
        <v>346</v>
      </c>
      <c r="B347" s="48" t="s">
        <v>5147</v>
      </c>
      <c r="C347" s="49">
        <v>43648</v>
      </c>
      <c r="D347" s="50">
        <v>9789864450855</v>
      </c>
      <c r="E347" s="56" t="s">
        <v>5646</v>
      </c>
    </row>
    <row r="348" spans="1:5" x14ac:dyDescent="0.3">
      <c r="A348" s="68">
        <v>347</v>
      </c>
      <c r="B348" s="48" t="s">
        <v>5148</v>
      </c>
      <c r="C348" s="49">
        <v>43648</v>
      </c>
      <c r="D348" s="50">
        <v>9789864450923</v>
      </c>
      <c r="E348" s="56" t="s">
        <v>5647</v>
      </c>
    </row>
    <row r="349" spans="1:5" x14ac:dyDescent="0.3">
      <c r="A349" s="68">
        <v>348</v>
      </c>
      <c r="B349" s="48" t="s">
        <v>5149</v>
      </c>
      <c r="C349" s="49">
        <v>43648</v>
      </c>
      <c r="D349" s="50">
        <v>9789864450978</v>
      </c>
      <c r="E349" s="56" t="s">
        <v>5648</v>
      </c>
    </row>
    <row r="350" spans="1:5" x14ac:dyDescent="0.3">
      <c r="A350" s="68">
        <v>349</v>
      </c>
      <c r="B350" s="48" t="s">
        <v>5150</v>
      </c>
      <c r="C350" s="49">
        <v>43648</v>
      </c>
      <c r="D350" s="50">
        <v>9789865716622</v>
      </c>
      <c r="E350" s="56" t="s">
        <v>5649</v>
      </c>
    </row>
    <row r="351" spans="1:5" x14ac:dyDescent="0.3">
      <c r="A351" s="68">
        <v>350</v>
      </c>
      <c r="B351" s="48" t="s">
        <v>5151</v>
      </c>
      <c r="C351" s="49">
        <v>43648</v>
      </c>
      <c r="D351" s="50">
        <v>9789865716868</v>
      </c>
      <c r="E351" s="56" t="s">
        <v>5650</v>
      </c>
    </row>
    <row r="352" spans="1:5" x14ac:dyDescent="0.3">
      <c r="A352" s="68">
        <v>351</v>
      </c>
      <c r="B352" s="48" t="s">
        <v>5152</v>
      </c>
      <c r="C352" s="49">
        <v>43648</v>
      </c>
      <c r="D352" s="50">
        <v>9789864764150</v>
      </c>
      <c r="E352" s="56" t="s">
        <v>5651</v>
      </c>
    </row>
    <row r="353" spans="1:5" x14ac:dyDescent="0.3">
      <c r="A353" s="68">
        <v>352</v>
      </c>
      <c r="B353" s="48" t="s">
        <v>5153</v>
      </c>
      <c r="C353" s="49">
        <v>43649</v>
      </c>
      <c r="D353" s="50">
        <v>9789864766338</v>
      </c>
      <c r="E353" s="56" t="s">
        <v>5652</v>
      </c>
    </row>
    <row r="354" spans="1:5" x14ac:dyDescent="0.3">
      <c r="A354" s="68">
        <v>353</v>
      </c>
      <c r="B354" s="48" t="s">
        <v>5154</v>
      </c>
      <c r="C354" s="49">
        <v>43650</v>
      </c>
      <c r="D354" s="50">
        <v>9789865696658</v>
      </c>
      <c r="E354" s="56" t="s">
        <v>5653</v>
      </c>
    </row>
    <row r="355" spans="1:5" x14ac:dyDescent="0.3">
      <c r="A355" s="68">
        <v>354</v>
      </c>
      <c r="B355" s="48" t="s">
        <v>5155</v>
      </c>
      <c r="C355" s="49">
        <v>43650</v>
      </c>
      <c r="D355" s="50">
        <v>9789865731236</v>
      </c>
      <c r="E355" s="56" t="s">
        <v>5654</v>
      </c>
    </row>
    <row r="356" spans="1:5" x14ac:dyDescent="0.3">
      <c r="A356" s="68">
        <v>355</v>
      </c>
      <c r="B356" s="48" t="s">
        <v>5156</v>
      </c>
      <c r="C356" s="49">
        <v>43657</v>
      </c>
      <c r="D356" s="50">
        <v>9789863720799</v>
      </c>
      <c r="E356" s="56" t="s">
        <v>5655</v>
      </c>
    </row>
    <row r="357" spans="1:5" x14ac:dyDescent="0.3">
      <c r="A357" s="68">
        <v>356</v>
      </c>
      <c r="B357" s="48" t="s">
        <v>5157</v>
      </c>
      <c r="C357" s="49">
        <v>43658</v>
      </c>
      <c r="D357" s="50">
        <v>9789869492775</v>
      </c>
      <c r="E357" s="56" t="s">
        <v>5656</v>
      </c>
    </row>
    <row r="358" spans="1:5" x14ac:dyDescent="0.3">
      <c r="A358" s="68">
        <v>357</v>
      </c>
      <c r="B358" s="48" t="s">
        <v>5158</v>
      </c>
      <c r="C358" s="49">
        <v>43663</v>
      </c>
      <c r="D358" s="50">
        <v>9789869354172</v>
      </c>
      <c r="E358" s="56" t="s">
        <v>5657</v>
      </c>
    </row>
    <row r="359" spans="1:5" x14ac:dyDescent="0.3">
      <c r="A359" s="68">
        <v>358</v>
      </c>
      <c r="B359" s="48" t="s">
        <v>5159</v>
      </c>
      <c r="C359" s="49">
        <v>43663</v>
      </c>
      <c r="D359" s="50">
        <v>9789578640061</v>
      </c>
      <c r="E359" s="56" t="s">
        <v>5658</v>
      </c>
    </row>
    <row r="360" spans="1:5" x14ac:dyDescent="0.3">
      <c r="A360" s="68">
        <v>359</v>
      </c>
      <c r="B360" s="48" t="s">
        <v>5160</v>
      </c>
      <c r="C360" s="49">
        <v>43675</v>
      </c>
      <c r="D360" s="50">
        <v>9787551115070</v>
      </c>
      <c r="E360" s="56" t="s">
        <v>5659</v>
      </c>
    </row>
    <row r="361" spans="1:5" x14ac:dyDescent="0.3">
      <c r="A361" s="68">
        <v>360</v>
      </c>
      <c r="B361" s="48" t="s">
        <v>5161</v>
      </c>
      <c r="C361" s="49">
        <v>43675</v>
      </c>
      <c r="D361" s="50">
        <v>9787551115087</v>
      </c>
      <c r="E361" s="56" t="s">
        <v>5660</v>
      </c>
    </row>
    <row r="362" spans="1:5" x14ac:dyDescent="0.3">
      <c r="A362" s="68">
        <v>361</v>
      </c>
      <c r="B362" s="48" t="s">
        <v>5162</v>
      </c>
      <c r="C362" s="49">
        <v>43675</v>
      </c>
      <c r="D362" s="50">
        <v>9787551119245</v>
      </c>
      <c r="E362" s="56" t="s">
        <v>5661</v>
      </c>
    </row>
    <row r="363" spans="1:5" x14ac:dyDescent="0.3">
      <c r="A363" s="68">
        <v>362</v>
      </c>
      <c r="B363" s="48" t="s">
        <v>5163</v>
      </c>
      <c r="C363" s="49">
        <v>43675</v>
      </c>
      <c r="D363" s="50">
        <v>9787547311011</v>
      </c>
      <c r="E363" s="56" t="s">
        <v>5662</v>
      </c>
    </row>
    <row r="364" spans="1:5" x14ac:dyDescent="0.3">
      <c r="A364" s="68">
        <v>363</v>
      </c>
      <c r="B364" s="48" t="s">
        <v>5164</v>
      </c>
      <c r="C364" s="49">
        <v>43675</v>
      </c>
      <c r="D364" s="50">
        <v>9787514322590</v>
      </c>
      <c r="E364" s="56" t="s">
        <v>5663</v>
      </c>
    </row>
    <row r="365" spans="1:5" x14ac:dyDescent="0.3">
      <c r="A365" s="68">
        <v>364</v>
      </c>
      <c r="B365" s="48" t="s">
        <v>5165</v>
      </c>
      <c r="C365" s="49">
        <v>43675</v>
      </c>
      <c r="D365" s="50">
        <v>9787550011243</v>
      </c>
      <c r="E365" s="56" t="s">
        <v>5664</v>
      </c>
    </row>
    <row r="366" spans="1:5" x14ac:dyDescent="0.3">
      <c r="A366" s="68">
        <v>365</v>
      </c>
      <c r="B366" s="48" t="s">
        <v>5166</v>
      </c>
      <c r="C366" s="49">
        <v>43677</v>
      </c>
      <c r="D366" s="50">
        <v>9789869468589</v>
      </c>
      <c r="E366" s="56" t="s">
        <v>5665</v>
      </c>
    </row>
    <row r="367" spans="1:5" x14ac:dyDescent="0.3">
      <c r="A367" s="68">
        <v>366</v>
      </c>
      <c r="B367" s="48" t="s">
        <v>5167</v>
      </c>
      <c r="C367" s="49">
        <v>43692</v>
      </c>
      <c r="D367" s="50"/>
      <c r="E367" s="56" t="s">
        <v>5666</v>
      </c>
    </row>
    <row r="368" spans="1:5" x14ac:dyDescent="0.3">
      <c r="A368" s="68">
        <v>367</v>
      </c>
      <c r="B368" s="48" t="s">
        <v>5168</v>
      </c>
      <c r="C368" s="49">
        <v>43692</v>
      </c>
      <c r="D368" s="50"/>
      <c r="E368" s="56" t="s">
        <v>5667</v>
      </c>
    </row>
    <row r="369" spans="1:5" x14ac:dyDescent="0.3">
      <c r="A369" s="68">
        <v>368</v>
      </c>
      <c r="B369" s="48" t="s">
        <v>5169</v>
      </c>
      <c r="C369" s="49">
        <v>43692</v>
      </c>
      <c r="D369" s="50"/>
      <c r="E369" s="56" t="s">
        <v>5668</v>
      </c>
    </row>
    <row r="370" spans="1:5" x14ac:dyDescent="0.3">
      <c r="A370" s="68">
        <v>369</v>
      </c>
      <c r="B370" s="48" t="s">
        <v>5170</v>
      </c>
      <c r="C370" s="49">
        <v>43692</v>
      </c>
      <c r="D370" s="50"/>
      <c r="E370" s="56" t="s">
        <v>5669</v>
      </c>
    </row>
    <row r="371" spans="1:5" x14ac:dyDescent="0.3">
      <c r="A371" s="68">
        <v>370</v>
      </c>
      <c r="B371" s="48" t="s">
        <v>5171</v>
      </c>
      <c r="C371" s="49">
        <v>43692</v>
      </c>
      <c r="D371" s="50"/>
      <c r="E371" s="56" t="s">
        <v>5670</v>
      </c>
    </row>
    <row r="372" spans="1:5" x14ac:dyDescent="0.3">
      <c r="A372" s="68">
        <v>371</v>
      </c>
      <c r="B372" s="48" t="s">
        <v>5172</v>
      </c>
      <c r="C372" s="49">
        <v>43692</v>
      </c>
      <c r="D372" s="50"/>
      <c r="E372" s="56" t="s">
        <v>5671</v>
      </c>
    </row>
    <row r="373" spans="1:5" x14ac:dyDescent="0.3">
      <c r="A373" s="68">
        <v>372</v>
      </c>
      <c r="B373" s="48" t="s">
        <v>5173</v>
      </c>
      <c r="C373" s="49">
        <v>43692</v>
      </c>
      <c r="D373" s="50"/>
      <c r="E373" s="56" t="s">
        <v>5672</v>
      </c>
    </row>
    <row r="374" spans="1:5" x14ac:dyDescent="0.3">
      <c r="A374" s="68">
        <v>373</v>
      </c>
      <c r="B374" s="48" t="s">
        <v>5174</v>
      </c>
      <c r="C374" s="49">
        <v>43692</v>
      </c>
      <c r="D374" s="50"/>
      <c r="E374" s="56" t="s">
        <v>5673</v>
      </c>
    </row>
    <row r="375" spans="1:5" x14ac:dyDescent="0.3">
      <c r="A375" s="68">
        <v>374</v>
      </c>
      <c r="B375" s="48" t="s">
        <v>5175</v>
      </c>
      <c r="C375" s="49">
        <v>43710</v>
      </c>
      <c r="D375" s="50">
        <v>9789864450794</v>
      </c>
      <c r="E375" s="56" t="s">
        <v>5674</v>
      </c>
    </row>
    <row r="376" spans="1:5" x14ac:dyDescent="0.3">
      <c r="A376" s="68">
        <v>375</v>
      </c>
      <c r="B376" s="48" t="s">
        <v>5176</v>
      </c>
      <c r="C376" s="49">
        <v>43710</v>
      </c>
      <c r="D376" s="50">
        <v>9789864450497</v>
      </c>
      <c r="E376" s="56" t="s">
        <v>5675</v>
      </c>
    </row>
    <row r="377" spans="1:5" x14ac:dyDescent="0.3">
      <c r="A377" s="68">
        <v>376</v>
      </c>
      <c r="B377" s="48" t="s">
        <v>5177</v>
      </c>
      <c r="C377" s="49">
        <v>43710</v>
      </c>
      <c r="D377" s="50">
        <v>9789863263500</v>
      </c>
      <c r="E377" s="56" t="s">
        <v>5676</v>
      </c>
    </row>
    <row r="378" spans="1:5" x14ac:dyDescent="0.3">
      <c r="A378" s="68">
        <v>377</v>
      </c>
      <c r="B378" s="48" t="s">
        <v>5178</v>
      </c>
      <c r="C378" s="49">
        <v>43710</v>
      </c>
      <c r="D378" s="50">
        <v>9789865716370</v>
      </c>
      <c r="E378" s="56" t="s">
        <v>5677</v>
      </c>
    </row>
    <row r="379" spans="1:5" x14ac:dyDescent="0.3">
      <c r="A379" s="68">
        <v>378</v>
      </c>
      <c r="B379" s="48" t="s">
        <v>5179</v>
      </c>
      <c r="C379" s="49">
        <v>43710</v>
      </c>
      <c r="D379" s="50">
        <v>9789865716394</v>
      </c>
      <c r="E379" s="56" t="s">
        <v>5678</v>
      </c>
    </row>
    <row r="380" spans="1:5" x14ac:dyDescent="0.3">
      <c r="A380" s="68">
        <v>379</v>
      </c>
      <c r="B380" s="48" t="s">
        <v>5180</v>
      </c>
      <c r="C380" s="49">
        <v>43710</v>
      </c>
      <c r="D380" s="50">
        <v>9789862219119</v>
      </c>
      <c r="E380" s="56" t="s">
        <v>5679</v>
      </c>
    </row>
    <row r="381" spans="1:5" x14ac:dyDescent="0.3">
      <c r="A381" s="68">
        <v>380</v>
      </c>
      <c r="B381" s="48" t="s">
        <v>5181</v>
      </c>
      <c r="C381" s="49">
        <v>43711</v>
      </c>
      <c r="D381" s="50">
        <v>9789863263401</v>
      </c>
      <c r="E381" s="56" t="s">
        <v>5680</v>
      </c>
    </row>
    <row r="382" spans="1:5" x14ac:dyDescent="0.3">
      <c r="A382" s="68">
        <v>381</v>
      </c>
      <c r="B382" s="48" t="s">
        <v>5182</v>
      </c>
      <c r="C382" s="49">
        <v>43711</v>
      </c>
      <c r="D382" s="50">
        <v>9789863263432</v>
      </c>
      <c r="E382" s="56" t="s">
        <v>5681</v>
      </c>
    </row>
    <row r="383" spans="1:5" x14ac:dyDescent="0.3">
      <c r="A383" s="68">
        <v>382</v>
      </c>
      <c r="B383" s="48" t="s">
        <v>5183</v>
      </c>
      <c r="C383" s="49">
        <v>43711</v>
      </c>
      <c r="D383" s="50">
        <v>9789863263449</v>
      </c>
      <c r="E383" s="56" t="s">
        <v>5682</v>
      </c>
    </row>
    <row r="384" spans="1:5" x14ac:dyDescent="0.3">
      <c r="A384" s="68">
        <v>383</v>
      </c>
      <c r="B384" s="48" t="s">
        <v>5184</v>
      </c>
      <c r="C384" s="49">
        <v>43711</v>
      </c>
      <c r="D384" s="50">
        <v>9789863264866</v>
      </c>
      <c r="E384" s="56" t="s">
        <v>5683</v>
      </c>
    </row>
    <row r="385" spans="1:5" x14ac:dyDescent="0.3">
      <c r="A385" s="68">
        <v>384</v>
      </c>
      <c r="B385" s="48" t="s">
        <v>5185</v>
      </c>
      <c r="C385" s="49">
        <v>43711</v>
      </c>
      <c r="D385" s="50">
        <v>9789864451494</v>
      </c>
      <c r="E385" s="56" t="s">
        <v>5684</v>
      </c>
    </row>
    <row r="386" spans="1:5" x14ac:dyDescent="0.3">
      <c r="A386" s="68">
        <v>385</v>
      </c>
      <c r="B386" s="48" t="s">
        <v>5186</v>
      </c>
      <c r="C386" s="49">
        <v>43711</v>
      </c>
      <c r="D386" s="50"/>
      <c r="E386" s="56" t="s">
        <v>5685</v>
      </c>
    </row>
    <row r="387" spans="1:5" x14ac:dyDescent="0.3">
      <c r="A387" s="68">
        <v>386</v>
      </c>
      <c r="B387" s="48" t="s">
        <v>5187</v>
      </c>
      <c r="C387" s="49">
        <v>43711</v>
      </c>
      <c r="D387" s="50">
        <v>9789863261346</v>
      </c>
      <c r="E387" s="56" t="s">
        <v>5686</v>
      </c>
    </row>
    <row r="388" spans="1:5" x14ac:dyDescent="0.3">
      <c r="A388" s="68">
        <v>387</v>
      </c>
      <c r="B388" s="48" t="s">
        <v>5188</v>
      </c>
      <c r="C388" s="49">
        <v>43712</v>
      </c>
      <c r="D388" s="50">
        <v>9789863260721</v>
      </c>
      <c r="E388" s="56" t="s">
        <v>5687</v>
      </c>
    </row>
    <row r="389" spans="1:5" x14ac:dyDescent="0.3">
      <c r="A389" s="68">
        <v>388</v>
      </c>
      <c r="B389" s="48" t="s">
        <v>5189</v>
      </c>
      <c r="C389" s="49">
        <v>43713</v>
      </c>
      <c r="D389" s="50">
        <v>9789864450862</v>
      </c>
      <c r="E389" s="56" t="s">
        <v>5688</v>
      </c>
    </row>
    <row r="390" spans="1:5" x14ac:dyDescent="0.3">
      <c r="A390" s="68">
        <v>389</v>
      </c>
      <c r="B390" s="48" t="s">
        <v>5190</v>
      </c>
      <c r="C390" s="49">
        <v>43713</v>
      </c>
      <c r="D390" s="50">
        <v>9789865696016</v>
      </c>
      <c r="E390" s="56" t="s">
        <v>5689</v>
      </c>
    </row>
    <row r="391" spans="1:5" x14ac:dyDescent="0.3">
      <c r="A391" s="68">
        <v>390</v>
      </c>
      <c r="B391" s="48" t="s">
        <v>5191</v>
      </c>
      <c r="C391" s="49">
        <v>43713</v>
      </c>
      <c r="D391" s="50">
        <v>9789571361796</v>
      </c>
      <c r="E391" s="56" t="s">
        <v>5690</v>
      </c>
    </row>
    <row r="392" spans="1:5" x14ac:dyDescent="0.3">
      <c r="A392" s="68">
        <v>391</v>
      </c>
      <c r="B392" s="48" t="s">
        <v>5192</v>
      </c>
      <c r="C392" s="49">
        <v>43714</v>
      </c>
      <c r="D392" s="50">
        <v>9789865871765</v>
      </c>
      <c r="E392" s="56" t="s">
        <v>5691</v>
      </c>
    </row>
    <row r="393" spans="1:5" x14ac:dyDescent="0.3">
      <c r="A393" s="68">
        <v>392</v>
      </c>
      <c r="B393" s="48" t="s">
        <v>5193</v>
      </c>
      <c r="C393" s="49">
        <v>43714</v>
      </c>
      <c r="D393" s="50">
        <v>9789865871871</v>
      </c>
      <c r="E393" s="56" t="s">
        <v>5692</v>
      </c>
    </row>
    <row r="394" spans="1:5" x14ac:dyDescent="0.3">
      <c r="A394" s="68">
        <v>393</v>
      </c>
      <c r="B394" s="48" t="s">
        <v>5194</v>
      </c>
      <c r="C394" s="49">
        <v>43714</v>
      </c>
      <c r="D394" s="50">
        <v>9789865696009</v>
      </c>
      <c r="E394" s="56" t="s">
        <v>5693</v>
      </c>
    </row>
    <row r="395" spans="1:5" x14ac:dyDescent="0.3">
      <c r="A395" s="68">
        <v>394</v>
      </c>
      <c r="B395" s="48" t="s">
        <v>5195</v>
      </c>
      <c r="C395" s="49">
        <v>43717</v>
      </c>
      <c r="D395" s="50">
        <v>9789865922511</v>
      </c>
      <c r="E395" s="56" t="s">
        <v>5694</v>
      </c>
    </row>
    <row r="396" spans="1:5" x14ac:dyDescent="0.3">
      <c r="A396" s="68">
        <v>395</v>
      </c>
      <c r="B396" s="48" t="s">
        <v>5196</v>
      </c>
      <c r="C396" s="49">
        <v>43717</v>
      </c>
      <c r="D396" s="50">
        <v>9789865729417</v>
      </c>
      <c r="E396" s="56" t="s">
        <v>5695</v>
      </c>
    </row>
    <row r="397" spans="1:5" x14ac:dyDescent="0.3">
      <c r="A397" s="68">
        <v>396</v>
      </c>
      <c r="B397" s="48" t="s">
        <v>5197</v>
      </c>
      <c r="C397" s="49">
        <v>43717</v>
      </c>
      <c r="D397" s="50">
        <v>9789865731090</v>
      </c>
      <c r="E397" s="56" t="s">
        <v>5696</v>
      </c>
    </row>
    <row r="398" spans="1:5" x14ac:dyDescent="0.3">
      <c r="A398" s="68">
        <v>397</v>
      </c>
      <c r="B398" s="48" t="s">
        <v>5198</v>
      </c>
      <c r="C398" s="49">
        <v>43717</v>
      </c>
      <c r="D398" s="50">
        <v>9789865731120</v>
      </c>
      <c r="E398" s="56" t="s">
        <v>5697</v>
      </c>
    </row>
    <row r="399" spans="1:5" x14ac:dyDescent="0.3">
      <c r="A399" s="68">
        <v>398</v>
      </c>
      <c r="B399" s="48" t="s">
        <v>5199</v>
      </c>
      <c r="C399" s="49">
        <v>43717</v>
      </c>
      <c r="D399" s="50">
        <v>9789869225793</v>
      </c>
      <c r="E399" s="56" t="s">
        <v>5698</v>
      </c>
    </row>
    <row r="400" spans="1:5" x14ac:dyDescent="0.3">
      <c r="A400" s="68">
        <v>399</v>
      </c>
      <c r="B400" s="48" t="s">
        <v>5200</v>
      </c>
      <c r="C400" s="49">
        <v>43717</v>
      </c>
      <c r="D400" s="50">
        <v>9789868790681</v>
      </c>
      <c r="E400" s="56" t="s">
        <v>5699</v>
      </c>
    </row>
    <row r="401" spans="1:5" x14ac:dyDescent="0.3">
      <c r="A401" s="68">
        <v>400</v>
      </c>
      <c r="B401" s="48" t="s">
        <v>5201</v>
      </c>
      <c r="C401" s="49">
        <v>43717</v>
      </c>
      <c r="D401" s="50">
        <v>9789868727588</v>
      </c>
      <c r="E401" s="56" t="s">
        <v>5700</v>
      </c>
    </row>
    <row r="402" spans="1:5" x14ac:dyDescent="0.3">
      <c r="A402" s="68">
        <v>401</v>
      </c>
      <c r="B402" s="48" t="s">
        <v>5202</v>
      </c>
      <c r="C402" s="49">
        <v>43728</v>
      </c>
      <c r="D402" s="50">
        <v>9789866049552</v>
      </c>
      <c r="E402" s="56" t="s">
        <v>5701</v>
      </c>
    </row>
    <row r="403" spans="1:5" x14ac:dyDescent="0.3">
      <c r="A403" s="68">
        <v>402</v>
      </c>
      <c r="B403" s="48" t="s">
        <v>5203</v>
      </c>
      <c r="C403" s="49">
        <v>43728</v>
      </c>
      <c r="D403" s="50"/>
      <c r="E403" s="56" t="s">
        <v>5702</v>
      </c>
    </row>
    <row r="404" spans="1:5" x14ac:dyDescent="0.3">
      <c r="A404" s="68">
        <v>403</v>
      </c>
      <c r="B404" s="48" t="s">
        <v>5204</v>
      </c>
      <c r="C404" s="49">
        <v>43728</v>
      </c>
      <c r="D404" s="50"/>
      <c r="E404" s="56" t="s">
        <v>5703</v>
      </c>
    </row>
    <row r="405" spans="1:5" x14ac:dyDescent="0.3">
      <c r="A405" s="68">
        <v>404</v>
      </c>
      <c r="B405" s="48" t="s">
        <v>5205</v>
      </c>
      <c r="C405" s="49">
        <v>43728</v>
      </c>
      <c r="D405" s="50"/>
      <c r="E405" s="56" t="s">
        <v>5704</v>
      </c>
    </row>
    <row r="406" spans="1:5" x14ac:dyDescent="0.3">
      <c r="A406" s="68">
        <v>405</v>
      </c>
      <c r="B406" s="48" t="s">
        <v>5206</v>
      </c>
      <c r="C406" s="49">
        <v>43728</v>
      </c>
      <c r="D406" s="50">
        <v>9789866049569</v>
      </c>
      <c r="E406" s="56" t="s">
        <v>5705</v>
      </c>
    </row>
    <row r="407" spans="1:5" x14ac:dyDescent="0.3">
      <c r="A407" s="68">
        <v>406</v>
      </c>
      <c r="B407" s="48" t="s">
        <v>5207</v>
      </c>
      <c r="C407" s="49">
        <v>43728</v>
      </c>
      <c r="D407" s="50"/>
      <c r="E407" s="56" t="s">
        <v>5706</v>
      </c>
    </row>
    <row r="408" spans="1:5" x14ac:dyDescent="0.3">
      <c r="A408" s="68">
        <v>407</v>
      </c>
      <c r="B408" s="48" t="s">
        <v>5208</v>
      </c>
      <c r="C408" s="49">
        <v>43728</v>
      </c>
      <c r="D408" s="50"/>
      <c r="E408" s="56" t="s">
        <v>5707</v>
      </c>
    </row>
    <row r="409" spans="1:5" x14ac:dyDescent="0.3">
      <c r="A409" s="68">
        <v>408</v>
      </c>
      <c r="B409" s="48" t="s">
        <v>5209</v>
      </c>
      <c r="C409" s="49">
        <v>43728</v>
      </c>
      <c r="D409" s="50">
        <v>9789866049576</v>
      </c>
      <c r="E409" s="56" t="s">
        <v>5708</v>
      </c>
    </row>
    <row r="410" spans="1:5" x14ac:dyDescent="0.3">
      <c r="A410" s="68">
        <v>409</v>
      </c>
      <c r="B410" s="48" t="s">
        <v>5210</v>
      </c>
      <c r="C410" s="49">
        <v>43728</v>
      </c>
      <c r="D410" s="50"/>
      <c r="E410" s="56" t="s">
        <v>5709</v>
      </c>
    </row>
    <row r="411" spans="1:5" x14ac:dyDescent="0.3">
      <c r="A411" s="68">
        <v>410</v>
      </c>
      <c r="B411" s="48" t="s">
        <v>5211</v>
      </c>
      <c r="C411" s="49">
        <v>43728</v>
      </c>
      <c r="D411" s="50"/>
      <c r="E411" s="56" t="s">
        <v>5710</v>
      </c>
    </row>
    <row r="412" spans="1:5" x14ac:dyDescent="0.3">
      <c r="A412" s="68">
        <v>411</v>
      </c>
      <c r="B412" s="48" t="s">
        <v>5212</v>
      </c>
      <c r="C412" s="49">
        <v>43728</v>
      </c>
      <c r="D412" s="50">
        <v>9789866049804</v>
      </c>
      <c r="E412" s="56" t="s">
        <v>5711</v>
      </c>
    </row>
    <row r="413" spans="1:5" x14ac:dyDescent="0.3">
      <c r="A413" s="68">
        <v>412</v>
      </c>
      <c r="B413" s="48" t="s">
        <v>5213</v>
      </c>
      <c r="C413" s="49">
        <v>43728</v>
      </c>
      <c r="D413" s="50"/>
      <c r="E413" s="56" t="s">
        <v>5712</v>
      </c>
    </row>
    <row r="414" spans="1:5" x14ac:dyDescent="0.3">
      <c r="A414" s="68">
        <v>413</v>
      </c>
      <c r="B414" s="48" t="s">
        <v>5214</v>
      </c>
      <c r="C414" s="49">
        <v>43728</v>
      </c>
      <c r="D414" s="50"/>
      <c r="E414" s="56" t="s">
        <v>5713</v>
      </c>
    </row>
    <row r="415" spans="1:5" x14ac:dyDescent="0.3">
      <c r="A415" s="68">
        <v>414</v>
      </c>
      <c r="B415" s="48" t="s">
        <v>5215</v>
      </c>
      <c r="C415" s="49">
        <v>43728</v>
      </c>
      <c r="D415" s="50"/>
      <c r="E415" s="56" t="s">
        <v>5714</v>
      </c>
    </row>
    <row r="416" spans="1:5" x14ac:dyDescent="0.3">
      <c r="A416" s="68">
        <v>415</v>
      </c>
      <c r="B416" s="48" t="s">
        <v>5216</v>
      </c>
      <c r="C416" s="49">
        <v>43728</v>
      </c>
      <c r="D416" s="50">
        <v>9789866049811</v>
      </c>
      <c r="E416" s="56" t="s">
        <v>5715</v>
      </c>
    </row>
    <row r="417" spans="1:5" x14ac:dyDescent="0.3">
      <c r="A417" s="68">
        <v>416</v>
      </c>
      <c r="B417" s="48" t="s">
        <v>5217</v>
      </c>
      <c r="C417" s="49">
        <v>43728</v>
      </c>
      <c r="D417" s="50"/>
      <c r="E417" s="56" t="s">
        <v>5716</v>
      </c>
    </row>
    <row r="418" spans="1:5" x14ac:dyDescent="0.3">
      <c r="A418" s="68">
        <v>417</v>
      </c>
      <c r="B418" s="48" t="s">
        <v>5218</v>
      </c>
      <c r="C418" s="49">
        <v>43728</v>
      </c>
      <c r="D418" s="50"/>
      <c r="E418" s="56" t="s">
        <v>5717</v>
      </c>
    </row>
    <row r="419" spans="1:5" x14ac:dyDescent="0.3">
      <c r="A419" s="68">
        <v>418</v>
      </c>
      <c r="B419" s="48" t="s">
        <v>5219</v>
      </c>
      <c r="C419" s="49">
        <v>43728</v>
      </c>
      <c r="D419" s="50">
        <v>9789866049828</v>
      </c>
      <c r="E419" s="56" t="s">
        <v>5718</v>
      </c>
    </row>
    <row r="420" spans="1:5" x14ac:dyDescent="0.3">
      <c r="A420" s="68">
        <v>419</v>
      </c>
      <c r="B420" s="48" t="s">
        <v>5220</v>
      </c>
      <c r="C420" s="49">
        <v>43728</v>
      </c>
      <c r="D420" s="50"/>
      <c r="E420" s="56" t="s">
        <v>5719</v>
      </c>
    </row>
    <row r="421" spans="1:5" x14ac:dyDescent="0.3">
      <c r="A421" s="68">
        <v>420</v>
      </c>
      <c r="B421" s="48" t="s">
        <v>5221</v>
      </c>
      <c r="C421" s="49">
        <v>43728</v>
      </c>
      <c r="D421" s="50"/>
      <c r="E421" s="56" t="s">
        <v>5720</v>
      </c>
    </row>
    <row r="422" spans="1:5" x14ac:dyDescent="0.3">
      <c r="A422" s="68">
        <v>421</v>
      </c>
      <c r="B422" s="48" t="s">
        <v>5222</v>
      </c>
      <c r="C422" s="49">
        <v>43728</v>
      </c>
      <c r="D422" s="50">
        <v>9789869225991</v>
      </c>
      <c r="E422" s="56" t="s">
        <v>5721</v>
      </c>
    </row>
    <row r="423" spans="1:5" x14ac:dyDescent="0.3">
      <c r="A423" s="68">
        <v>422</v>
      </c>
      <c r="B423" s="48" t="s">
        <v>5223</v>
      </c>
      <c r="C423" s="49">
        <v>43728</v>
      </c>
      <c r="D423" s="50"/>
      <c r="E423" s="56" t="s">
        <v>5722</v>
      </c>
    </row>
    <row r="424" spans="1:5" x14ac:dyDescent="0.3">
      <c r="A424" s="68">
        <v>423</v>
      </c>
      <c r="B424" s="48" t="s">
        <v>5224</v>
      </c>
      <c r="C424" s="49">
        <v>43728</v>
      </c>
      <c r="D424" s="50"/>
      <c r="E424" s="56" t="s">
        <v>5723</v>
      </c>
    </row>
    <row r="425" spans="1:5" x14ac:dyDescent="0.3">
      <c r="A425" s="68">
        <v>424</v>
      </c>
      <c r="B425" s="48" t="s">
        <v>5225</v>
      </c>
      <c r="C425" s="49">
        <v>43728</v>
      </c>
      <c r="D425" s="50"/>
      <c r="E425" s="56" t="s">
        <v>5724</v>
      </c>
    </row>
    <row r="426" spans="1:5" x14ac:dyDescent="0.3">
      <c r="A426" s="68">
        <v>425</v>
      </c>
      <c r="B426" s="48" t="s">
        <v>5226</v>
      </c>
      <c r="C426" s="49">
        <v>43728</v>
      </c>
      <c r="D426" s="50">
        <v>9789869280204</v>
      </c>
      <c r="E426" s="56" t="s">
        <v>5725</v>
      </c>
    </row>
    <row r="427" spans="1:5" x14ac:dyDescent="0.3">
      <c r="A427" s="68">
        <v>426</v>
      </c>
      <c r="B427" s="48" t="s">
        <v>5227</v>
      </c>
      <c r="C427" s="49">
        <v>43728</v>
      </c>
      <c r="D427" s="50"/>
      <c r="E427" s="56" t="s">
        <v>5726</v>
      </c>
    </row>
    <row r="428" spans="1:5" x14ac:dyDescent="0.3">
      <c r="A428" s="68">
        <v>427</v>
      </c>
      <c r="B428" s="48" t="s">
        <v>5228</v>
      </c>
      <c r="C428" s="49">
        <v>43728</v>
      </c>
      <c r="D428" s="50"/>
      <c r="E428" s="56" t="s">
        <v>5727</v>
      </c>
    </row>
    <row r="429" spans="1:5" x14ac:dyDescent="0.3">
      <c r="A429" s="68">
        <v>428</v>
      </c>
      <c r="B429" s="48" t="s">
        <v>5229</v>
      </c>
      <c r="C429" s="49">
        <v>43728</v>
      </c>
      <c r="D429" s="50">
        <v>9789869280211</v>
      </c>
      <c r="E429" s="56" t="s">
        <v>5728</v>
      </c>
    </row>
    <row r="430" spans="1:5" x14ac:dyDescent="0.3">
      <c r="A430" s="68">
        <v>429</v>
      </c>
      <c r="B430" s="48" t="s">
        <v>5230</v>
      </c>
      <c r="C430" s="49">
        <v>43728</v>
      </c>
      <c r="D430" s="50"/>
      <c r="E430" s="56" t="s">
        <v>5729</v>
      </c>
    </row>
    <row r="431" spans="1:5" x14ac:dyDescent="0.3">
      <c r="A431" s="68">
        <v>430</v>
      </c>
      <c r="B431" s="48" t="s">
        <v>5231</v>
      </c>
      <c r="C431" s="49">
        <v>43728</v>
      </c>
      <c r="D431" s="50"/>
      <c r="E431" s="56" t="s">
        <v>5730</v>
      </c>
    </row>
    <row r="432" spans="1:5" x14ac:dyDescent="0.3">
      <c r="A432" s="68">
        <v>431</v>
      </c>
      <c r="B432" s="48" t="s">
        <v>5232</v>
      </c>
      <c r="C432" s="49">
        <v>43731</v>
      </c>
      <c r="D432" s="50">
        <v>9789865729134</v>
      </c>
      <c r="E432" s="56" t="s">
        <v>5731</v>
      </c>
    </row>
    <row r="433" spans="1:5" x14ac:dyDescent="0.3">
      <c r="A433" s="68">
        <v>432</v>
      </c>
      <c r="B433" s="48" t="s">
        <v>5233</v>
      </c>
      <c r="C433" s="49">
        <v>43731</v>
      </c>
      <c r="D433" s="50">
        <v>9789865729967</v>
      </c>
      <c r="E433" s="56" t="s">
        <v>5732</v>
      </c>
    </row>
    <row r="434" spans="1:5" x14ac:dyDescent="0.3">
      <c r="A434" s="68">
        <v>433</v>
      </c>
      <c r="B434" s="48" t="s">
        <v>5234</v>
      </c>
      <c r="C434" s="49">
        <v>43735</v>
      </c>
      <c r="D434" s="50">
        <v>9789574613038</v>
      </c>
      <c r="E434" s="56" t="s">
        <v>5733</v>
      </c>
    </row>
    <row r="435" spans="1:5" x14ac:dyDescent="0.3">
      <c r="A435" s="68">
        <v>434</v>
      </c>
      <c r="B435" s="48" t="s">
        <v>5235</v>
      </c>
      <c r="C435" s="49">
        <v>43735</v>
      </c>
      <c r="D435" s="50">
        <v>9789574613243</v>
      </c>
      <c r="E435" s="56" t="s">
        <v>5734</v>
      </c>
    </row>
    <row r="436" spans="1:5" x14ac:dyDescent="0.3">
      <c r="A436" s="68">
        <v>435</v>
      </c>
      <c r="B436" s="48" t="s">
        <v>5236</v>
      </c>
      <c r="C436" s="49">
        <v>43735</v>
      </c>
      <c r="D436" s="50">
        <v>9789574613106</v>
      </c>
      <c r="E436" s="56" t="s">
        <v>5735</v>
      </c>
    </row>
    <row r="437" spans="1:5" x14ac:dyDescent="0.3">
      <c r="A437" s="68">
        <v>436</v>
      </c>
      <c r="B437" s="48" t="s">
        <v>5237</v>
      </c>
      <c r="C437" s="49">
        <v>43735</v>
      </c>
      <c r="D437" s="50">
        <v>9789574613076</v>
      </c>
      <c r="E437" s="56" t="s">
        <v>5736</v>
      </c>
    </row>
    <row r="438" spans="1:5" x14ac:dyDescent="0.3">
      <c r="A438" s="68">
        <v>437</v>
      </c>
      <c r="B438" s="48" t="s">
        <v>5238</v>
      </c>
      <c r="C438" s="49">
        <v>43735</v>
      </c>
      <c r="D438" s="50">
        <v>9789574612994</v>
      </c>
      <c r="E438" s="56" t="s">
        <v>5737</v>
      </c>
    </row>
    <row r="439" spans="1:5" x14ac:dyDescent="0.3">
      <c r="A439" s="68">
        <v>438</v>
      </c>
      <c r="B439" s="48" t="s">
        <v>5239</v>
      </c>
      <c r="C439" s="49">
        <v>43735</v>
      </c>
      <c r="D439" s="50">
        <v>9789574613212</v>
      </c>
      <c r="E439" s="56" t="s">
        <v>5738</v>
      </c>
    </row>
    <row r="440" spans="1:5" x14ac:dyDescent="0.3">
      <c r="A440" s="68">
        <v>439</v>
      </c>
      <c r="B440" s="48" t="s">
        <v>5240</v>
      </c>
      <c r="C440" s="49">
        <v>43740</v>
      </c>
      <c r="D440" s="50">
        <v>9789862411810</v>
      </c>
      <c r="E440" s="56" t="s">
        <v>5739</v>
      </c>
    </row>
    <row r="441" spans="1:5" x14ac:dyDescent="0.3">
      <c r="A441" s="68">
        <v>440</v>
      </c>
      <c r="B441" s="48" t="s">
        <v>5241</v>
      </c>
      <c r="C441" s="49">
        <v>43761</v>
      </c>
      <c r="D441" s="50">
        <v>9789869299176</v>
      </c>
      <c r="E441" s="56" t="s">
        <v>5740</v>
      </c>
    </row>
    <row r="442" spans="1:5" x14ac:dyDescent="0.3">
      <c r="A442" s="68">
        <v>441</v>
      </c>
      <c r="B442" s="48" t="s">
        <v>5242</v>
      </c>
      <c r="C442" s="49">
        <v>43761</v>
      </c>
      <c r="D442" s="50">
        <v>9789869372695</v>
      </c>
      <c r="E442" s="56" t="s">
        <v>5741</v>
      </c>
    </row>
    <row r="443" spans="1:5" x14ac:dyDescent="0.3">
      <c r="A443" s="68">
        <v>442</v>
      </c>
      <c r="B443" s="48" t="s">
        <v>5243</v>
      </c>
      <c r="C443" s="49">
        <v>43763</v>
      </c>
      <c r="D443" s="50">
        <v>9789862163627</v>
      </c>
      <c r="E443" s="56" t="s">
        <v>5742</v>
      </c>
    </row>
    <row r="444" spans="1:5" x14ac:dyDescent="0.3">
      <c r="A444" s="68">
        <v>443</v>
      </c>
      <c r="B444" s="48" t="s">
        <v>3094</v>
      </c>
      <c r="C444" s="49">
        <v>43763</v>
      </c>
      <c r="D444" s="50">
        <v>9789862162842</v>
      </c>
      <c r="E444" s="56" t="s">
        <v>5743</v>
      </c>
    </row>
    <row r="445" spans="1:5" x14ac:dyDescent="0.3">
      <c r="A445" s="68">
        <v>444</v>
      </c>
      <c r="B445" s="48" t="s">
        <v>5244</v>
      </c>
      <c r="C445" s="49">
        <v>43763</v>
      </c>
      <c r="D445" s="50">
        <v>9789862162965</v>
      </c>
      <c r="E445" s="56" t="s">
        <v>5744</v>
      </c>
    </row>
    <row r="446" spans="1:5" x14ac:dyDescent="0.3">
      <c r="A446" s="68">
        <v>445</v>
      </c>
      <c r="B446" s="48" t="s">
        <v>5245</v>
      </c>
      <c r="C446" s="49">
        <v>43763</v>
      </c>
      <c r="D446" s="50">
        <v>9789575982492</v>
      </c>
      <c r="E446" s="56" t="s">
        <v>5745</v>
      </c>
    </row>
    <row r="447" spans="1:5" x14ac:dyDescent="0.3">
      <c r="A447" s="68">
        <v>446</v>
      </c>
      <c r="B447" s="48" t="s">
        <v>5246</v>
      </c>
      <c r="C447" s="49">
        <v>43763</v>
      </c>
      <c r="D447" s="50">
        <v>9789575984496</v>
      </c>
      <c r="E447" s="56" t="s">
        <v>5746</v>
      </c>
    </row>
    <row r="448" spans="1:5" x14ac:dyDescent="0.3">
      <c r="A448" s="68">
        <v>447</v>
      </c>
      <c r="B448" s="48" t="s">
        <v>5247</v>
      </c>
      <c r="C448" s="49">
        <v>43763</v>
      </c>
      <c r="D448" s="50">
        <v>9789575986896</v>
      </c>
      <c r="E448" s="56" t="s">
        <v>5747</v>
      </c>
    </row>
    <row r="449" spans="1:5" x14ac:dyDescent="0.3">
      <c r="A449" s="68">
        <v>448</v>
      </c>
      <c r="B449" s="48" t="s">
        <v>5248</v>
      </c>
      <c r="C449" s="49">
        <v>43763</v>
      </c>
      <c r="D449" s="50">
        <v>9789575987152</v>
      </c>
      <c r="E449" s="56" t="s">
        <v>5748</v>
      </c>
    </row>
    <row r="450" spans="1:5" x14ac:dyDescent="0.3">
      <c r="A450" s="68">
        <v>449</v>
      </c>
      <c r="B450" s="48" t="s">
        <v>5249</v>
      </c>
      <c r="C450" s="49">
        <v>43763</v>
      </c>
      <c r="D450" s="50">
        <v>9789575987411</v>
      </c>
      <c r="E450" s="56" t="s">
        <v>5749</v>
      </c>
    </row>
    <row r="451" spans="1:5" x14ac:dyDescent="0.3">
      <c r="A451" s="68">
        <v>450</v>
      </c>
      <c r="B451" s="48" t="s">
        <v>5250</v>
      </c>
      <c r="C451" s="49">
        <v>43763</v>
      </c>
      <c r="D451" s="50">
        <v>9789575987480</v>
      </c>
      <c r="E451" s="56" t="s">
        <v>5750</v>
      </c>
    </row>
    <row r="452" spans="1:5" x14ac:dyDescent="0.3">
      <c r="A452" s="68">
        <v>451</v>
      </c>
      <c r="B452" s="48" t="s">
        <v>5251</v>
      </c>
      <c r="C452" s="49">
        <v>43763</v>
      </c>
      <c r="D452" s="50">
        <v>9789575987589</v>
      </c>
      <c r="E452" s="56" t="s">
        <v>5751</v>
      </c>
    </row>
    <row r="453" spans="1:5" x14ac:dyDescent="0.3">
      <c r="A453" s="68">
        <v>452</v>
      </c>
      <c r="B453" s="48" t="s">
        <v>5252</v>
      </c>
      <c r="C453" s="49">
        <v>43789</v>
      </c>
      <c r="D453" s="50">
        <v>9789864450930</v>
      </c>
      <c r="E453" s="56" t="s">
        <v>5752</v>
      </c>
    </row>
    <row r="454" spans="1:5" x14ac:dyDescent="0.3">
      <c r="A454" s="68">
        <v>453</v>
      </c>
      <c r="B454" s="48" t="s">
        <v>5253</v>
      </c>
      <c r="C454" s="49">
        <v>43790</v>
      </c>
      <c r="D454" s="50">
        <v>9789865696269</v>
      </c>
      <c r="E454" s="56" t="s">
        <v>5753</v>
      </c>
    </row>
    <row r="455" spans="1:5" x14ac:dyDescent="0.3">
      <c r="A455" s="68">
        <v>454</v>
      </c>
      <c r="B455" s="48" t="s">
        <v>5254</v>
      </c>
      <c r="C455" s="49">
        <v>43796</v>
      </c>
      <c r="D455" s="50">
        <v>9789864060856</v>
      </c>
      <c r="E455" s="56" t="s">
        <v>5754</v>
      </c>
    </row>
    <row r="456" spans="1:5" x14ac:dyDescent="0.3">
      <c r="A456" s="68">
        <v>455</v>
      </c>
      <c r="B456" s="48" t="s">
        <v>5255</v>
      </c>
      <c r="C456" s="49">
        <v>43798</v>
      </c>
      <c r="D456" s="50">
        <v>9789866498237</v>
      </c>
      <c r="E456" s="56" t="s">
        <v>5755</v>
      </c>
    </row>
    <row r="457" spans="1:5" x14ac:dyDescent="0.3">
      <c r="A457" s="68">
        <v>456</v>
      </c>
      <c r="B457" s="48" t="s">
        <v>5256</v>
      </c>
      <c r="C457" s="49">
        <v>43809</v>
      </c>
      <c r="D457" s="50">
        <v>9789863202202</v>
      </c>
      <c r="E457" s="56" t="s">
        <v>5756</v>
      </c>
    </row>
    <row r="458" spans="1:5" x14ac:dyDescent="0.3">
      <c r="A458" s="68">
        <v>457</v>
      </c>
      <c r="B458" s="48" t="s">
        <v>5257</v>
      </c>
      <c r="C458" s="49">
        <v>43809</v>
      </c>
      <c r="D458" s="50">
        <v>9789863264149</v>
      </c>
      <c r="E458" s="56" t="s">
        <v>5757</v>
      </c>
    </row>
    <row r="459" spans="1:5" x14ac:dyDescent="0.3">
      <c r="A459" s="68">
        <v>458</v>
      </c>
      <c r="B459" s="48" t="s">
        <v>5258</v>
      </c>
      <c r="C459" s="49">
        <v>43817</v>
      </c>
      <c r="D459" s="50">
        <v>9789869549240</v>
      </c>
      <c r="E459" s="56" t="s">
        <v>5758</v>
      </c>
    </row>
    <row r="460" spans="1:5" x14ac:dyDescent="0.3">
      <c r="A460" s="68">
        <v>459</v>
      </c>
      <c r="B460" s="48" t="s">
        <v>5259</v>
      </c>
      <c r="C460" s="49">
        <v>43823</v>
      </c>
      <c r="D460" s="50">
        <v>9789864451821</v>
      </c>
      <c r="E460" s="56" t="s">
        <v>5759</v>
      </c>
    </row>
    <row r="461" spans="1:5" x14ac:dyDescent="0.3">
      <c r="A461" s="68">
        <v>460</v>
      </c>
      <c r="B461" s="48" t="s">
        <v>5260</v>
      </c>
      <c r="C461" s="49">
        <v>43823</v>
      </c>
      <c r="D461" s="50">
        <v>9789864450732</v>
      </c>
      <c r="E461" s="56" t="s">
        <v>5760</v>
      </c>
    </row>
    <row r="462" spans="1:5" x14ac:dyDescent="0.3">
      <c r="A462" s="68">
        <v>461</v>
      </c>
      <c r="B462" s="48" t="s">
        <v>5261</v>
      </c>
      <c r="C462" s="49">
        <v>43823</v>
      </c>
      <c r="D462" s="50">
        <v>9789865729554</v>
      </c>
      <c r="E462" s="56" t="s">
        <v>5761</v>
      </c>
    </row>
    <row r="463" spans="1:5" x14ac:dyDescent="0.3">
      <c r="A463" s="68">
        <v>462</v>
      </c>
      <c r="B463" s="48" t="s">
        <v>5262</v>
      </c>
      <c r="C463" s="49">
        <v>43824</v>
      </c>
      <c r="D463" s="50">
        <v>9789864451975</v>
      </c>
      <c r="E463" s="56" t="s">
        <v>5762</v>
      </c>
    </row>
    <row r="464" spans="1:5" x14ac:dyDescent="0.3">
      <c r="A464" s="68">
        <v>463</v>
      </c>
      <c r="B464" s="48" t="s">
        <v>5263</v>
      </c>
      <c r="C464" s="49">
        <v>43836</v>
      </c>
      <c r="D464" s="50">
        <v>9789869383530</v>
      </c>
      <c r="E464" s="56" t="s">
        <v>5763</v>
      </c>
    </row>
    <row r="465" spans="1:5" x14ac:dyDescent="0.3">
      <c r="A465" s="68">
        <v>464</v>
      </c>
      <c r="B465" s="48" t="s">
        <v>5264</v>
      </c>
      <c r="C465" s="49">
        <v>43836</v>
      </c>
      <c r="D465" s="50">
        <v>9789869383516</v>
      </c>
      <c r="E465" s="56" t="s">
        <v>5764</v>
      </c>
    </row>
    <row r="466" spans="1:5" x14ac:dyDescent="0.3">
      <c r="A466" s="68">
        <v>465</v>
      </c>
      <c r="B466" s="48" t="s">
        <v>5265</v>
      </c>
      <c r="C466" s="49">
        <v>43836</v>
      </c>
      <c r="D466" s="50">
        <v>9789866992292</v>
      </c>
      <c r="E466" s="56" t="s">
        <v>5765</v>
      </c>
    </row>
    <row r="467" spans="1:5" x14ac:dyDescent="0.3">
      <c r="A467" s="68">
        <v>466</v>
      </c>
      <c r="B467" s="48" t="s">
        <v>5266</v>
      </c>
      <c r="C467" s="49">
        <v>43838</v>
      </c>
      <c r="D467" s="50">
        <v>9789868985216</v>
      </c>
      <c r="E467" s="56" t="s">
        <v>5766</v>
      </c>
    </row>
    <row r="468" spans="1:5" x14ac:dyDescent="0.3">
      <c r="A468" s="68">
        <v>467</v>
      </c>
      <c r="B468" s="48" t="s">
        <v>5267</v>
      </c>
      <c r="C468" s="49">
        <v>43840</v>
      </c>
      <c r="D468" s="50">
        <v>9789574455553</v>
      </c>
      <c r="E468" s="56" t="s">
        <v>5767</v>
      </c>
    </row>
    <row r="469" spans="1:5" x14ac:dyDescent="0.3">
      <c r="A469" s="68">
        <v>468</v>
      </c>
      <c r="B469" s="48" t="s">
        <v>5268</v>
      </c>
      <c r="C469" s="49">
        <v>43840</v>
      </c>
      <c r="D469" s="50">
        <v>9789574455621</v>
      </c>
      <c r="E469" s="56" t="s">
        <v>5768</v>
      </c>
    </row>
    <row r="470" spans="1:5" x14ac:dyDescent="0.3">
      <c r="A470" s="68">
        <v>469</v>
      </c>
      <c r="B470" s="48" t="s">
        <v>5269</v>
      </c>
      <c r="C470" s="49">
        <v>43840</v>
      </c>
      <c r="D470" s="50">
        <v>9789574455201</v>
      </c>
      <c r="E470" s="56" t="s">
        <v>5769</v>
      </c>
    </row>
    <row r="471" spans="1:5" x14ac:dyDescent="0.3">
      <c r="A471" s="68">
        <v>470</v>
      </c>
      <c r="B471" s="48" t="s">
        <v>5270</v>
      </c>
      <c r="C471" s="49">
        <v>43840</v>
      </c>
      <c r="D471" s="50">
        <v>9789574455089</v>
      </c>
      <c r="E471" s="56" t="s">
        <v>5770</v>
      </c>
    </row>
    <row r="472" spans="1:5" x14ac:dyDescent="0.3">
      <c r="A472" s="68">
        <v>471</v>
      </c>
      <c r="B472" s="48" t="s">
        <v>5271</v>
      </c>
      <c r="C472" s="49">
        <v>43840</v>
      </c>
      <c r="D472" s="50">
        <v>9789574455270</v>
      </c>
      <c r="E472" s="56" t="s">
        <v>5771</v>
      </c>
    </row>
    <row r="473" spans="1:5" x14ac:dyDescent="0.3">
      <c r="A473" s="68">
        <v>472</v>
      </c>
      <c r="B473" s="48" t="s">
        <v>5272</v>
      </c>
      <c r="C473" s="49">
        <v>43840</v>
      </c>
      <c r="D473" s="50">
        <v>9789574455928</v>
      </c>
      <c r="E473" s="56" t="s">
        <v>5772</v>
      </c>
    </row>
    <row r="474" spans="1:5" x14ac:dyDescent="0.3">
      <c r="A474" s="68">
        <v>473</v>
      </c>
      <c r="B474" s="48" t="s">
        <v>5273</v>
      </c>
      <c r="C474" s="49">
        <v>43844</v>
      </c>
      <c r="D474" s="50">
        <v>9789865683405</v>
      </c>
      <c r="E474" s="56" t="s">
        <v>5773</v>
      </c>
    </row>
    <row r="475" spans="1:5" x14ac:dyDescent="0.3">
      <c r="A475" s="68">
        <v>474</v>
      </c>
      <c r="B475" s="48" t="s">
        <v>5274</v>
      </c>
      <c r="C475" s="49">
        <v>43844</v>
      </c>
      <c r="D475" s="50">
        <v>9789865683597</v>
      </c>
      <c r="E475" s="56" t="s">
        <v>5774</v>
      </c>
    </row>
    <row r="476" spans="1:5" x14ac:dyDescent="0.3">
      <c r="A476" s="68">
        <v>475</v>
      </c>
      <c r="B476" s="48" t="s">
        <v>5275</v>
      </c>
      <c r="C476" s="49">
        <v>43844</v>
      </c>
      <c r="D476" s="50">
        <v>9789866228322</v>
      </c>
      <c r="E476" s="56" t="s">
        <v>5775</v>
      </c>
    </row>
    <row r="477" spans="1:5" x14ac:dyDescent="0.3">
      <c r="A477" s="68">
        <v>476</v>
      </c>
      <c r="B477" s="48" t="s">
        <v>5276</v>
      </c>
      <c r="C477" s="49">
        <v>43845</v>
      </c>
      <c r="D477" s="50">
        <v>9789869356770</v>
      </c>
      <c r="E477" s="56" t="s">
        <v>5776</v>
      </c>
    </row>
    <row r="478" spans="1:5" x14ac:dyDescent="0.3">
      <c r="A478" s="68">
        <v>477</v>
      </c>
      <c r="B478" s="48" t="s">
        <v>5277</v>
      </c>
      <c r="C478" s="49">
        <v>43846</v>
      </c>
      <c r="D478" s="50">
        <v>9789574456468</v>
      </c>
      <c r="E478" s="56" t="s">
        <v>5777</v>
      </c>
    </row>
    <row r="479" spans="1:5" x14ac:dyDescent="0.3">
      <c r="A479" s="68">
        <v>478</v>
      </c>
      <c r="B479" s="48" t="s">
        <v>5278</v>
      </c>
      <c r="C479" s="49">
        <v>43846</v>
      </c>
      <c r="D479" s="50">
        <v>9789574456871</v>
      </c>
      <c r="E479" s="56" t="s">
        <v>5778</v>
      </c>
    </row>
    <row r="480" spans="1:5" x14ac:dyDescent="0.3">
      <c r="A480" s="68">
        <v>479</v>
      </c>
      <c r="B480" s="48" t="s">
        <v>5279</v>
      </c>
      <c r="C480" s="49">
        <v>43846</v>
      </c>
      <c r="D480" s="50">
        <v>9789574456772</v>
      </c>
      <c r="E480" s="56" t="s">
        <v>5779</v>
      </c>
    </row>
    <row r="481" spans="1:5" x14ac:dyDescent="0.3">
      <c r="A481" s="68">
        <v>480</v>
      </c>
      <c r="B481" s="48" t="s">
        <v>5280</v>
      </c>
      <c r="C481" s="49">
        <v>43846</v>
      </c>
      <c r="D481" s="50">
        <v>9789574457076</v>
      </c>
      <c r="E481" s="56" t="s">
        <v>5780</v>
      </c>
    </row>
    <row r="482" spans="1:5" x14ac:dyDescent="0.3">
      <c r="A482" s="68">
        <v>481</v>
      </c>
      <c r="B482" s="48" t="s">
        <v>5281</v>
      </c>
      <c r="C482" s="49">
        <v>43846</v>
      </c>
      <c r="D482" s="50">
        <v>9789574457182</v>
      </c>
      <c r="E482" s="56" t="s">
        <v>5781</v>
      </c>
    </row>
    <row r="483" spans="1:5" x14ac:dyDescent="0.3">
      <c r="A483" s="68">
        <v>482</v>
      </c>
      <c r="B483" s="48" t="s">
        <v>5282</v>
      </c>
      <c r="C483" s="49">
        <v>43846</v>
      </c>
      <c r="D483" s="50">
        <v>9789574457151</v>
      </c>
      <c r="E483" s="56" t="s">
        <v>5782</v>
      </c>
    </row>
    <row r="484" spans="1:5" x14ac:dyDescent="0.3">
      <c r="A484" s="68">
        <v>483</v>
      </c>
      <c r="B484" s="48" t="s">
        <v>5283</v>
      </c>
      <c r="C484" s="49">
        <v>43846</v>
      </c>
      <c r="D484" s="50">
        <v>9789574457427</v>
      </c>
      <c r="E484" s="56" t="s">
        <v>5783</v>
      </c>
    </row>
    <row r="485" spans="1:5" x14ac:dyDescent="0.3">
      <c r="A485" s="68">
        <v>484</v>
      </c>
      <c r="B485" s="48" t="s">
        <v>5284</v>
      </c>
      <c r="C485" s="49">
        <v>43846</v>
      </c>
      <c r="D485" s="50">
        <v>9789574457540</v>
      </c>
      <c r="E485" s="56" t="s">
        <v>5784</v>
      </c>
    </row>
    <row r="486" spans="1:5" x14ac:dyDescent="0.3">
      <c r="A486" s="68">
        <v>485</v>
      </c>
      <c r="B486" s="48" t="s">
        <v>5285</v>
      </c>
      <c r="C486" s="49">
        <v>43851</v>
      </c>
      <c r="D486" s="50">
        <v>9789866228377</v>
      </c>
      <c r="E486" s="56" t="s">
        <v>5785</v>
      </c>
    </row>
    <row r="487" spans="1:5" x14ac:dyDescent="0.3">
      <c r="A487" s="68">
        <v>486</v>
      </c>
      <c r="B487" s="48" t="s">
        <v>5286</v>
      </c>
      <c r="C487" s="49">
        <v>43851</v>
      </c>
      <c r="D487" s="50">
        <v>9789866228650</v>
      </c>
      <c r="E487" s="56" t="s">
        <v>5786</v>
      </c>
    </row>
    <row r="488" spans="1:5" x14ac:dyDescent="0.3">
      <c r="A488" s="68">
        <v>487</v>
      </c>
      <c r="B488" s="48" t="s">
        <v>5287</v>
      </c>
      <c r="C488" s="49">
        <v>43851</v>
      </c>
      <c r="D488" s="50">
        <v>9789866228421</v>
      </c>
      <c r="E488" s="56" t="s">
        <v>5787</v>
      </c>
    </row>
    <row r="489" spans="1:5" x14ac:dyDescent="0.3">
      <c r="A489" s="68">
        <v>488</v>
      </c>
      <c r="B489" s="48" t="s">
        <v>5288</v>
      </c>
      <c r="C489" s="49">
        <v>43851</v>
      </c>
      <c r="D489" s="50">
        <v>9789865683313</v>
      </c>
      <c r="E489" s="56" t="s">
        <v>5788</v>
      </c>
    </row>
    <row r="490" spans="1:5" x14ac:dyDescent="0.3">
      <c r="A490" s="68">
        <v>489</v>
      </c>
      <c r="B490" s="48" t="s">
        <v>5289</v>
      </c>
      <c r="C490" s="49">
        <v>43852</v>
      </c>
      <c r="D490" s="50">
        <v>9789869468664</v>
      </c>
      <c r="E490" s="56" t="s">
        <v>5789</v>
      </c>
    </row>
    <row r="491" spans="1:5" x14ac:dyDescent="0.3">
      <c r="A491" s="68">
        <v>490</v>
      </c>
      <c r="B491" s="48" t="s">
        <v>5290</v>
      </c>
      <c r="C491" s="49">
        <v>43852</v>
      </c>
      <c r="D491" s="50">
        <v>9789869237918</v>
      </c>
      <c r="E491" s="56" t="s">
        <v>5790</v>
      </c>
    </row>
    <row r="492" spans="1:5" x14ac:dyDescent="0.3">
      <c r="A492" s="68">
        <v>491</v>
      </c>
      <c r="B492" s="48" t="s">
        <v>5291</v>
      </c>
      <c r="C492" s="49">
        <v>43852</v>
      </c>
      <c r="D492" s="50">
        <v>9789869237956</v>
      </c>
      <c r="E492" s="56" t="s">
        <v>5791</v>
      </c>
    </row>
    <row r="493" spans="1:5" x14ac:dyDescent="0.3">
      <c r="A493" s="68">
        <v>492</v>
      </c>
      <c r="B493" s="48" t="s">
        <v>5292</v>
      </c>
      <c r="C493" s="49">
        <v>43852</v>
      </c>
      <c r="D493" s="50">
        <v>9789869249812</v>
      </c>
      <c r="E493" s="56" t="s">
        <v>5792</v>
      </c>
    </row>
    <row r="494" spans="1:5" x14ac:dyDescent="0.3">
      <c r="A494" s="68">
        <v>493</v>
      </c>
      <c r="B494" s="48" t="s">
        <v>5293</v>
      </c>
      <c r="C494" s="49">
        <v>43875</v>
      </c>
      <c r="D494" s="50">
        <v>9789862161210</v>
      </c>
      <c r="E494" s="56" t="s">
        <v>5793</v>
      </c>
    </row>
    <row r="495" spans="1:5" x14ac:dyDescent="0.3">
      <c r="A495" s="68">
        <v>494</v>
      </c>
      <c r="B495" s="48" t="s">
        <v>5294</v>
      </c>
      <c r="C495" s="49">
        <v>43876</v>
      </c>
      <c r="D495" s="50">
        <v>9864174614</v>
      </c>
      <c r="E495" s="56" t="s">
        <v>5794</v>
      </c>
    </row>
    <row r="496" spans="1:5" x14ac:dyDescent="0.3">
      <c r="A496" s="68">
        <v>495</v>
      </c>
      <c r="B496" s="48" t="s">
        <v>5295</v>
      </c>
      <c r="C496" s="49">
        <v>43885</v>
      </c>
      <c r="D496" s="50">
        <v>9864172891</v>
      </c>
      <c r="E496" s="56" t="s">
        <v>5795</v>
      </c>
    </row>
    <row r="497" spans="1:5" x14ac:dyDescent="0.3">
      <c r="A497" s="68">
        <v>496</v>
      </c>
      <c r="B497" s="48" t="s">
        <v>5296</v>
      </c>
      <c r="C497" s="49">
        <v>43885</v>
      </c>
      <c r="D497" s="50">
        <v>9864176137</v>
      </c>
      <c r="E497" s="56" t="s">
        <v>5796</v>
      </c>
    </row>
    <row r="498" spans="1:5" x14ac:dyDescent="0.3">
      <c r="A498" s="68">
        <v>497</v>
      </c>
      <c r="B498" s="48" t="s">
        <v>5297</v>
      </c>
      <c r="C498" s="49">
        <v>43259</v>
      </c>
      <c r="D498" s="50">
        <v>9789865012618</v>
      </c>
      <c r="E498" s="57" t="s">
        <v>5797</v>
      </c>
    </row>
    <row r="499" spans="1:5" x14ac:dyDescent="0.3">
      <c r="A499" s="68">
        <v>498</v>
      </c>
      <c r="B499" s="48" t="s">
        <v>5298</v>
      </c>
      <c r="C499" s="49">
        <v>43262</v>
      </c>
      <c r="D499" s="50">
        <v>9789888490394</v>
      </c>
      <c r="E499" s="57" t="s">
        <v>5798</v>
      </c>
    </row>
    <row r="500" spans="1:5" x14ac:dyDescent="0.3">
      <c r="A500" s="68">
        <v>499</v>
      </c>
      <c r="B500" s="48" t="s">
        <v>5299</v>
      </c>
      <c r="C500" s="49">
        <v>43278</v>
      </c>
      <c r="D500" s="50">
        <v>9789571373904</v>
      </c>
      <c r="E500" s="57" t="s">
        <v>5799</v>
      </c>
    </row>
    <row r="501" spans="1:5" x14ac:dyDescent="0.3">
      <c r="A501" s="68">
        <v>500</v>
      </c>
      <c r="B501" s="48" t="s">
        <v>5300</v>
      </c>
      <c r="C501" s="49">
        <v>43278</v>
      </c>
      <c r="D501" s="50">
        <v>9789571374383</v>
      </c>
      <c r="E501" s="57" t="s">
        <v>5800</v>
      </c>
    </row>
    <row r="502" spans="1:5" x14ac:dyDescent="0.3">
      <c r="A502" s="68">
        <v>501</v>
      </c>
      <c r="B502" s="48" t="s">
        <v>5801</v>
      </c>
      <c r="C502" s="49">
        <v>43382</v>
      </c>
      <c r="D502" s="55">
        <v>9789862487488</v>
      </c>
      <c r="E502" s="56" t="s">
        <v>6134</v>
      </c>
    </row>
    <row r="503" spans="1:5" x14ac:dyDescent="0.3">
      <c r="A503" s="68">
        <v>502</v>
      </c>
      <c r="B503" s="48" t="s">
        <v>5802</v>
      </c>
      <c r="C503" s="49">
        <v>43591</v>
      </c>
      <c r="D503" s="55">
        <v>9789571377353</v>
      </c>
      <c r="E503" s="56" t="s">
        <v>6135</v>
      </c>
    </row>
    <row r="504" spans="1:5" x14ac:dyDescent="0.3">
      <c r="A504" s="68">
        <v>503</v>
      </c>
      <c r="B504" s="48" t="s">
        <v>5803</v>
      </c>
      <c r="C504" s="49">
        <v>43593</v>
      </c>
      <c r="D504" s="55">
        <v>9789571377667</v>
      </c>
      <c r="E504" s="56" t="s">
        <v>6136</v>
      </c>
    </row>
    <row r="505" spans="1:5" x14ac:dyDescent="0.3">
      <c r="A505" s="68">
        <v>504</v>
      </c>
      <c r="B505" s="48" t="s">
        <v>5804</v>
      </c>
      <c r="C505" s="49">
        <v>43593</v>
      </c>
      <c r="D505" s="55">
        <v>9789571377117</v>
      </c>
      <c r="E505" s="56" t="s">
        <v>6137</v>
      </c>
    </row>
    <row r="506" spans="1:5" x14ac:dyDescent="0.3">
      <c r="A506" s="68">
        <v>505</v>
      </c>
      <c r="B506" s="48" t="s">
        <v>5805</v>
      </c>
      <c r="C506" s="49">
        <v>43630</v>
      </c>
      <c r="D506" s="55">
        <v>9789863571407</v>
      </c>
      <c r="E506" s="56" t="s">
        <v>6138</v>
      </c>
    </row>
    <row r="507" spans="1:5" x14ac:dyDescent="0.3">
      <c r="A507" s="68">
        <v>506</v>
      </c>
      <c r="B507" s="48" t="s">
        <v>5806</v>
      </c>
      <c r="C507" s="49">
        <v>43754</v>
      </c>
      <c r="D507" s="55">
        <v>9789869668033</v>
      </c>
      <c r="E507" s="56" t="s">
        <v>6139</v>
      </c>
    </row>
    <row r="508" spans="1:5" x14ac:dyDescent="0.3">
      <c r="A508" s="68">
        <v>507</v>
      </c>
      <c r="B508" s="48" t="s">
        <v>2917</v>
      </c>
      <c r="C508" s="49">
        <v>43875</v>
      </c>
      <c r="D508" s="55"/>
      <c r="E508" s="56" t="s">
        <v>6140</v>
      </c>
    </row>
    <row r="509" spans="1:5" x14ac:dyDescent="0.3">
      <c r="A509" s="68">
        <v>508</v>
      </c>
      <c r="B509" s="48" t="s">
        <v>5807</v>
      </c>
      <c r="C509" s="49">
        <v>43896</v>
      </c>
      <c r="D509" s="55">
        <v>9789864343881</v>
      </c>
      <c r="E509" s="56" t="s">
        <v>6141</v>
      </c>
    </row>
    <row r="510" spans="1:5" x14ac:dyDescent="0.3">
      <c r="A510" s="68">
        <v>509</v>
      </c>
      <c r="B510" s="48" t="s">
        <v>5808</v>
      </c>
      <c r="C510" s="49">
        <v>43913</v>
      </c>
      <c r="D510" s="55">
        <v>9789571380476</v>
      </c>
      <c r="E510" s="56" t="s">
        <v>6142</v>
      </c>
    </row>
    <row r="511" spans="1:5" x14ac:dyDescent="0.3">
      <c r="A511" s="68">
        <v>510</v>
      </c>
      <c r="B511" s="48" t="s">
        <v>2872</v>
      </c>
      <c r="C511" s="49">
        <v>43934</v>
      </c>
      <c r="D511" s="55">
        <v>9789863597674</v>
      </c>
      <c r="E511" s="56" t="s">
        <v>6143</v>
      </c>
    </row>
    <row r="512" spans="1:5" x14ac:dyDescent="0.3">
      <c r="A512" s="68">
        <v>511</v>
      </c>
      <c r="B512" s="48" t="s">
        <v>5809</v>
      </c>
      <c r="C512" s="49">
        <v>43973</v>
      </c>
      <c r="D512" s="55">
        <v>9789864061273</v>
      </c>
      <c r="E512" s="56" t="s">
        <v>6144</v>
      </c>
    </row>
    <row r="513" spans="1:5" x14ac:dyDescent="0.3">
      <c r="A513" s="68">
        <v>512</v>
      </c>
      <c r="B513" s="48" t="s">
        <v>5810</v>
      </c>
      <c r="C513" s="49">
        <v>43979</v>
      </c>
      <c r="D513" s="55">
        <v>9789571381756</v>
      </c>
      <c r="E513" s="56" t="s">
        <v>6145</v>
      </c>
    </row>
    <row r="514" spans="1:5" x14ac:dyDescent="0.3">
      <c r="A514" s="68">
        <v>513</v>
      </c>
      <c r="B514" s="48" t="s">
        <v>5811</v>
      </c>
      <c r="C514" s="49">
        <v>43986</v>
      </c>
      <c r="D514" s="55">
        <v>9789869631693</v>
      </c>
      <c r="E514" s="56" t="s">
        <v>6146</v>
      </c>
    </row>
    <row r="515" spans="1:5" x14ac:dyDescent="0.3">
      <c r="A515" s="68">
        <v>514</v>
      </c>
      <c r="B515" s="48" t="s">
        <v>5812</v>
      </c>
      <c r="C515" s="49">
        <v>44036</v>
      </c>
      <c r="D515" s="55">
        <v>9789576580079</v>
      </c>
      <c r="E515" s="56" t="s">
        <v>6147</v>
      </c>
    </row>
    <row r="516" spans="1:5" x14ac:dyDescent="0.3">
      <c r="A516" s="68">
        <v>515</v>
      </c>
      <c r="B516" s="48" t="s">
        <v>5813</v>
      </c>
      <c r="C516" s="49">
        <v>44042</v>
      </c>
      <c r="D516" s="55">
        <v>9789571382463</v>
      </c>
      <c r="E516" s="56" t="s">
        <v>6148</v>
      </c>
    </row>
    <row r="517" spans="1:5" x14ac:dyDescent="0.3">
      <c r="A517" s="68">
        <v>516</v>
      </c>
      <c r="B517" s="48" t="s">
        <v>5814</v>
      </c>
      <c r="C517" s="49">
        <v>44043</v>
      </c>
      <c r="D517" s="55">
        <v>9789865071387</v>
      </c>
      <c r="E517" s="56" t="s">
        <v>6149</v>
      </c>
    </row>
    <row r="518" spans="1:5" x14ac:dyDescent="0.3">
      <c r="A518" s="68">
        <v>517</v>
      </c>
      <c r="B518" s="48" t="s">
        <v>5815</v>
      </c>
      <c r="C518" s="49">
        <v>44054</v>
      </c>
      <c r="D518" s="55">
        <v>9789869899611</v>
      </c>
      <c r="E518" s="56" t="s">
        <v>6150</v>
      </c>
    </row>
    <row r="519" spans="1:5" x14ac:dyDescent="0.3">
      <c r="A519" s="68">
        <v>518</v>
      </c>
      <c r="B519" s="48" t="s">
        <v>5816</v>
      </c>
      <c r="C519" s="49">
        <v>44056</v>
      </c>
      <c r="D519" s="55">
        <v>9789863597216</v>
      </c>
      <c r="E519" s="56" t="s">
        <v>6151</v>
      </c>
    </row>
    <row r="520" spans="1:5" x14ac:dyDescent="0.3">
      <c r="A520" s="68">
        <v>519</v>
      </c>
      <c r="B520" s="48" t="s">
        <v>5817</v>
      </c>
      <c r="C520" s="49">
        <v>44057</v>
      </c>
      <c r="D520" s="55">
        <v>9789869869348</v>
      </c>
      <c r="E520" s="56" t="s">
        <v>6152</v>
      </c>
    </row>
    <row r="521" spans="1:5" x14ac:dyDescent="0.3">
      <c r="A521" s="68">
        <v>520</v>
      </c>
      <c r="B521" s="48" t="s">
        <v>5818</v>
      </c>
      <c r="C521" s="49">
        <v>44082</v>
      </c>
      <c r="D521" s="55">
        <v>9789862489123</v>
      </c>
      <c r="E521" s="56" t="s">
        <v>6153</v>
      </c>
    </row>
    <row r="522" spans="1:5" x14ac:dyDescent="0.3">
      <c r="A522" s="68">
        <v>521</v>
      </c>
      <c r="B522" s="48" t="s">
        <v>5819</v>
      </c>
      <c r="C522" s="49">
        <v>44092</v>
      </c>
      <c r="D522" s="55">
        <v>9789571382449</v>
      </c>
      <c r="E522" s="56" t="s">
        <v>6154</v>
      </c>
    </row>
    <row r="523" spans="1:5" x14ac:dyDescent="0.3">
      <c r="A523" s="68">
        <v>522</v>
      </c>
      <c r="B523" s="48" t="s">
        <v>5820</v>
      </c>
      <c r="C523" s="49">
        <v>44095</v>
      </c>
      <c r="D523" s="55">
        <v>9789869931311</v>
      </c>
      <c r="E523" s="56" t="s">
        <v>6155</v>
      </c>
    </row>
    <row r="524" spans="1:5" x14ac:dyDescent="0.3">
      <c r="A524" s="68">
        <v>523</v>
      </c>
      <c r="B524" s="48" t="s">
        <v>5821</v>
      </c>
      <c r="C524" s="49">
        <v>44109</v>
      </c>
      <c r="D524" s="55">
        <v>9789869906029</v>
      </c>
      <c r="E524" s="56" t="s">
        <v>6156</v>
      </c>
    </row>
    <row r="525" spans="1:5" x14ac:dyDescent="0.3">
      <c r="A525" s="68">
        <v>524</v>
      </c>
      <c r="B525" s="48" t="s">
        <v>5822</v>
      </c>
      <c r="C525" s="49">
        <v>44110</v>
      </c>
      <c r="D525" s="55">
        <v>9789862489185</v>
      </c>
      <c r="E525" s="56" t="s">
        <v>6157</v>
      </c>
    </row>
    <row r="526" spans="1:5" x14ac:dyDescent="0.3">
      <c r="A526" s="68">
        <v>525</v>
      </c>
      <c r="B526" s="48" t="s">
        <v>3412</v>
      </c>
      <c r="C526" s="49">
        <v>44111</v>
      </c>
      <c r="D526" s="55">
        <v>9789571383439</v>
      </c>
      <c r="E526" s="56" t="s">
        <v>6158</v>
      </c>
    </row>
    <row r="527" spans="1:5" x14ac:dyDescent="0.3">
      <c r="A527" s="68">
        <v>526</v>
      </c>
      <c r="B527" s="48" t="s">
        <v>5823</v>
      </c>
      <c r="C527" s="49">
        <v>44118</v>
      </c>
      <c r="D527" s="55">
        <v>9789869704519</v>
      </c>
      <c r="E527" s="56" t="s">
        <v>6159</v>
      </c>
    </row>
    <row r="528" spans="1:5" x14ac:dyDescent="0.3">
      <c r="A528" s="68">
        <v>527</v>
      </c>
      <c r="B528" s="48" t="s">
        <v>5824</v>
      </c>
      <c r="C528" s="49">
        <v>44123</v>
      </c>
      <c r="D528" s="55">
        <v>9789863598343</v>
      </c>
      <c r="E528" s="56" t="s">
        <v>6160</v>
      </c>
    </row>
    <row r="529" spans="1:5" x14ac:dyDescent="0.3">
      <c r="A529" s="68">
        <v>528</v>
      </c>
      <c r="B529" s="48" t="s">
        <v>5825</v>
      </c>
      <c r="C529" s="49">
        <v>44123</v>
      </c>
      <c r="D529" s="55">
        <v>9789869884266</v>
      </c>
      <c r="E529" s="56" t="s">
        <v>6161</v>
      </c>
    </row>
    <row r="530" spans="1:5" x14ac:dyDescent="0.3">
      <c r="A530" s="68">
        <v>529</v>
      </c>
      <c r="B530" s="48" t="s">
        <v>5826</v>
      </c>
      <c r="C530" s="49">
        <v>44137</v>
      </c>
      <c r="D530" s="55">
        <v>9789865071882</v>
      </c>
      <c r="E530" s="56" t="s">
        <v>6162</v>
      </c>
    </row>
    <row r="531" spans="1:5" x14ac:dyDescent="0.3">
      <c r="A531" s="68">
        <v>530</v>
      </c>
      <c r="B531" s="48" t="s">
        <v>5827</v>
      </c>
      <c r="C531" s="49">
        <v>44141</v>
      </c>
      <c r="D531" s="55">
        <v>9789865071813</v>
      </c>
      <c r="E531" s="56" t="s">
        <v>6163</v>
      </c>
    </row>
    <row r="532" spans="1:5" x14ac:dyDescent="0.3">
      <c r="A532" s="68">
        <v>531</v>
      </c>
      <c r="B532" s="48" t="s">
        <v>5828</v>
      </c>
      <c r="C532" s="49">
        <v>44146</v>
      </c>
      <c r="D532" s="55">
        <v>9789571383972</v>
      </c>
      <c r="E532" s="56" t="s">
        <v>6164</v>
      </c>
    </row>
    <row r="533" spans="1:5" x14ac:dyDescent="0.3">
      <c r="A533" s="68">
        <v>532</v>
      </c>
      <c r="B533" s="48" t="s">
        <v>5829</v>
      </c>
      <c r="C533" s="49">
        <v>44146</v>
      </c>
      <c r="D533" s="55">
        <v>9789869931380</v>
      </c>
      <c r="E533" s="56" t="s">
        <v>6165</v>
      </c>
    </row>
    <row r="534" spans="1:5" x14ac:dyDescent="0.3">
      <c r="A534" s="68">
        <v>533</v>
      </c>
      <c r="B534" s="48" t="s">
        <v>5830</v>
      </c>
      <c r="C534" s="49">
        <v>44154</v>
      </c>
      <c r="D534" s="55">
        <v>9789621470362</v>
      </c>
      <c r="E534" s="56" t="s">
        <v>6166</v>
      </c>
    </row>
    <row r="535" spans="1:5" x14ac:dyDescent="0.3">
      <c r="A535" s="68">
        <v>534</v>
      </c>
      <c r="B535" s="48" t="s">
        <v>5831</v>
      </c>
      <c r="C535" s="49">
        <v>44166</v>
      </c>
      <c r="D535" s="55">
        <v>9789571383613</v>
      </c>
      <c r="E535" s="56" t="s">
        <v>6167</v>
      </c>
    </row>
    <row r="536" spans="1:5" x14ac:dyDescent="0.3">
      <c r="A536" s="68">
        <v>535</v>
      </c>
      <c r="B536" s="48" t="s">
        <v>5832</v>
      </c>
      <c r="C536" s="49">
        <v>44169</v>
      </c>
      <c r="D536" s="55">
        <v>9789864344963</v>
      </c>
      <c r="E536" s="56" t="s">
        <v>6168</v>
      </c>
    </row>
    <row r="537" spans="1:5" x14ac:dyDescent="0.3">
      <c r="A537" s="68">
        <v>536</v>
      </c>
      <c r="B537" s="48" t="s">
        <v>5833</v>
      </c>
      <c r="C537" s="49">
        <v>44172</v>
      </c>
      <c r="D537" s="55">
        <v>9789864454242</v>
      </c>
      <c r="E537" s="56" t="s">
        <v>6169</v>
      </c>
    </row>
    <row r="538" spans="1:5" x14ac:dyDescent="0.3">
      <c r="A538" s="68">
        <v>537</v>
      </c>
      <c r="B538" s="48" t="s">
        <v>5834</v>
      </c>
      <c r="C538" s="49">
        <v>44176</v>
      </c>
      <c r="D538" s="55">
        <v>9789571384306</v>
      </c>
      <c r="E538" s="56" t="s">
        <v>6170</v>
      </c>
    </row>
    <row r="539" spans="1:5" x14ac:dyDescent="0.3">
      <c r="A539" s="68">
        <v>538</v>
      </c>
      <c r="B539" s="48" t="s">
        <v>5835</v>
      </c>
      <c r="C539" s="49">
        <v>44181</v>
      </c>
      <c r="D539" s="55">
        <v>9789864765508</v>
      </c>
      <c r="E539" s="56" t="s">
        <v>6171</v>
      </c>
    </row>
    <row r="540" spans="1:5" x14ac:dyDescent="0.3">
      <c r="A540" s="68">
        <v>539</v>
      </c>
      <c r="B540" s="48" t="s">
        <v>5836</v>
      </c>
      <c r="C540" s="49">
        <v>44195</v>
      </c>
      <c r="D540" s="55">
        <v>9789570856477</v>
      </c>
      <c r="E540" s="56" t="s">
        <v>6172</v>
      </c>
    </row>
    <row r="541" spans="1:5" x14ac:dyDescent="0.3">
      <c r="A541" s="68">
        <v>540</v>
      </c>
      <c r="B541" s="48" t="s">
        <v>5837</v>
      </c>
      <c r="C541" s="49">
        <v>43872</v>
      </c>
      <c r="D541" s="55">
        <v>9789571380667</v>
      </c>
      <c r="E541" s="56" t="s">
        <v>6173</v>
      </c>
    </row>
    <row r="542" spans="1:5" x14ac:dyDescent="0.3">
      <c r="A542" s="68">
        <v>541</v>
      </c>
      <c r="B542" s="48" t="s">
        <v>5838</v>
      </c>
      <c r="C542" s="49">
        <v>43943</v>
      </c>
      <c r="D542" s="55">
        <v>9789864799282</v>
      </c>
      <c r="E542" s="56" t="s">
        <v>6174</v>
      </c>
    </row>
    <row r="543" spans="1:5" x14ac:dyDescent="0.3">
      <c r="A543" s="68">
        <v>542</v>
      </c>
      <c r="B543" s="48" t="s">
        <v>5839</v>
      </c>
      <c r="C543" s="49">
        <v>43962</v>
      </c>
      <c r="D543" s="55">
        <v>9789863844143</v>
      </c>
      <c r="E543" s="56" t="s">
        <v>6175</v>
      </c>
    </row>
    <row r="544" spans="1:5" x14ac:dyDescent="0.3">
      <c r="A544" s="68">
        <v>543</v>
      </c>
      <c r="B544" s="48" t="s">
        <v>5840</v>
      </c>
      <c r="C544" s="49">
        <v>43976</v>
      </c>
      <c r="D544" s="55">
        <v>9789579054461</v>
      </c>
      <c r="E544" s="56" t="s">
        <v>6176</v>
      </c>
    </row>
    <row r="545" spans="1:5" x14ac:dyDescent="0.3">
      <c r="A545" s="68">
        <v>544</v>
      </c>
      <c r="B545" s="48" t="s">
        <v>5841</v>
      </c>
      <c r="C545" s="49">
        <v>43979</v>
      </c>
      <c r="D545" s="55">
        <v>9789571381725</v>
      </c>
      <c r="E545" s="56" t="s">
        <v>6177</v>
      </c>
    </row>
    <row r="546" spans="1:5" x14ac:dyDescent="0.3">
      <c r="A546" s="68">
        <v>545</v>
      </c>
      <c r="B546" s="48" t="s">
        <v>5842</v>
      </c>
      <c r="C546" s="49">
        <v>43980</v>
      </c>
      <c r="D546" s="55">
        <v>9789863844242</v>
      </c>
      <c r="E546" s="56" t="s">
        <v>6178</v>
      </c>
    </row>
    <row r="547" spans="1:5" x14ac:dyDescent="0.3">
      <c r="A547" s="68">
        <v>546</v>
      </c>
      <c r="B547" s="48" t="s">
        <v>5843</v>
      </c>
      <c r="C547" s="49">
        <v>43983</v>
      </c>
      <c r="D547" s="55">
        <v>9789863844235</v>
      </c>
      <c r="E547" s="56" t="s">
        <v>6179</v>
      </c>
    </row>
    <row r="548" spans="1:5" x14ac:dyDescent="0.3">
      <c r="A548" s="68">
        <v>547</v>
      </c>
      <c r="B548" s="48" t="s">
        <v>2885</v>
      </c>
      <c r="C548" s="49">
        <v>43994</v>
      </c>
      <c r="D548" s="55">
        <v>9789864799961</v>
      </c>
      <c r="E548" s="56" t="s">
        <v>6180</v>
      </c>
    </row>
    <row r="549" spans="1:5" x14ac:dyDescent="0.3">
      <c r="A549" s="68">
        <v>548</v>
      </c>
      <c r="B549" s="48" t="s">
        <v>5844</v>
      </c>
      <c r="C549" s="49">
        <v>43998</v>
      </c>
      <c r="D549" s="55">
        <v>9789571382104</v>
      </c>
      <c r="E549" s="56" t="s">
        <v>6181</v>
      </c>
    </row>
    <row r="550" spans="1:5" x14ac:dyDescent="0.3">
      <c r="A550" s="68">
        <v>549</v>
      </c>
      <c r="B550" s="48" t="s">
        <v>5845</v>
      </c>
      <c r="C550" s="49">
        <v>44037</v>
      </c>
      <c r="D550" s="55">
        <v>9789869844765</v>
      </c>
      <c r="E550" s="56" t="s">
        <v>6182</v>
      </c>
    </row>
    <row r="551" spans="1:5" x14ac:dyDescent="0.3">
      <c r="A551" s="68">
        <v>550</v>
      </c>
      <c r="B551" s="48" t="s">
        <v>5846</v>
      </c>
      <c r="C551" s="49">
        <v>44035</v>
      </c>
      <c r="D551" s="55">
        <v>9789863844365</v>
      </c>
      <c r="E551" s="56" t="s">
        <v>6183</v>
      </c>
    </row>
    <row r="552" spans="1:5" x14ac:dyDescent="0.3">
      <c r="A552" s="68">
        <v>551</v>
      </c>
      <c r="B552" s="48" t="s">
        <v>3325</v>
      </c>
      <c r="C552" s="49">
        <v>44049</v>
      </c>
      <c r="D552" s="55">
        <v>9789571382432</v>
      </c>
      <c r="E552" s="56" t="s">
        <v>6184</v>
      </c>
    </row>
    <row r="553" spans="1:5" x14ac:dyDescent="0.3">
      <c r="A553" s="68">
        <v>552</v>
      </c>
      <c r="B553" s="48" t="s">
        <v>5847</v>
      </c>
      <c r="C553" s="49">
        <v>44057</v>
      </c>
      <c r="D553" s="55">
        <v>9789579542951</v>
      </c>
      <c r="E553" s="56" t="s">
        <v>6185</v>
      </c>
    </row>
    <row r="554" spans="1:5" x14ac:dyDescent="0.3">
      <c r="A554" s="68">
        <v>553</v>
      </c>
      <c r="B554" s="48" t="s">
        <v>3036</v>
      </c>
      <c r="C554" s="49">
        <v>44071</v>
      </c>
      <c r="D554" s="55">
        <v>9789571382487</v>
      </c>
      <c r="E554" s="56" t="s">
        <v>6186</v>
      </c>
    </row>
    <row r="555" spans="1:5" x14ac:dyDescent="0.3">
      <c r="A555" s="68">
        <v>554</v>
      </c>
      <c r="B555" s="48" t="s">
        <v>5848</v>
      </c>
      <c r="C555" s="49">
        <v>44089</v>
      </c>
      <c r="D555" s="55">
        <v>9789865071356</v>
      </c>
      <c r="E555" s="56" t="s">
        <v>6187</v>
      </c>
    </row>
    <row r="556" spans="1:5" x14ac:dyDescent="0.3">
      <c r="A556" s="68">
        <v>555</v>
      </c>
      <c r="B556" s="48" t="s">
        <v>5849</v>
      </c>
      <c r="C556" s="49">
        <v>44092</v>
      </c>
      <c r="D556" s="55">
        <v>9789865526597</v>
      </c>
      <c r="E556" s="56" t="s">
        <v>6188</v>
      </c>
    </row>
    <row r="557" spans="1:5" x14ac:dyDescent="0.3">
      <c r="A557" s="68">
        <v>556</v>
      </c>
      <c r="B557" s="48" t="s">
        <v>5850</v>
      </c>
      <c r="C557" s="49">
        <v>44116</v>
      </c>
      <c r="D557" s="55">
        <v>9789865538064</v>
      </c>
      <c r="E557" s="56" t="s">
        <v>6189</v>
      </c>
    </row>
    <row r="558" spans="1:5" x14ac:dyDescent="0.3">
      <c r="A558" s="68">
        <v>557</v>
      </c>
      <c r="B558" s="48" t="s">
        <v>5851</v>
      </c>
      <c r="C558" s="49">
        <v>44130</v>
      </c>
      <c r="D558" s="55">
        <v>9789571383811</v>
      </c>
      <c r="E558" s="56" t="s">
        <v>6190</v>
      </c>
    </row>
    <row r="559" spans="1:5" x14ac:dyDescent="0.3">
      <c r="A559" s="68">
        <v>558</v>
      </c>
      <c r="B559" s="48" t="s">
        <v>5852</v>
      </c>
      <c r="C559" s="49">
        <v>44140</v>
      </c>
      <c r="D559" s="55">
        <v>9789865071837</v>
      </c>
      <c r="E559" s="56" t="s">
        <v>6191</v>
      </c>
    </row>
    <row r="560" spans="1:5" x14ac:dyDescent="0.3">
      <c r="A560" s="68">
        <v>559</v>
      </c>
      <c r="B560" s="48" t="s">
        <v>5853</v>
      </c>
      <c r="C560" s="49">
        <v>44141</v>
      </c>
      <c r="D560" s="55">
        <v>9789869894562</v>
      </c>
      <c r="E560" s="56" t="s">
        <v>6192</v>
      </c>
    </row>
    <row r="561" spans="1:5" x14ac:dyDescent="0.3">
      <c r="A561" s="68">
        <v>560</v>
      </c>
      <c r="B561" s="48" t="s">
        <v>5854</v>
      </c>
      <c r="C561" s="49">
        <v>44146</v>
      </c>
      <c r="D561" s="55">
        <v>9789865080723</v>
      </c>
      <c r="E561" s="56" t="s">
        <v>6193</v>
      </c>
    </row>
    <row r="562" spans="1:5" x14ac:dyDescent="0.3">
      <c r="A562" s="68">
        <v>561</v>
      </c>
      <c r="B562" s="48" t="s">
        <v>5855</v>
      </c>
      <c r="C562" s="49">
        <v>44147</v>
      </c>
      <c r="D562" s="55">
        <v>9789570856361</v>
      </c>
      <c r="E562" s="56" t="s">
        <v>6194</v>
      </c>
    </row>
    <row r="563" spans="1:5" x14ac:dyDescent="0.3">
      <c r="A563" s="68">
        <v>562</v>
      </c>
      <c r="B563" s="48" t="s">
        <v>5856</v>
      </c>
      <c r="C563" s="49">
        <v>44147</v>
      </c>
      <c r="D563" s="55">
        <v>9789570856057</v>
      </c>
      <c r="E563" s="56" t="s">
        <v>6195</v>
      </c>
    </row>
    <row r="564" spans="1:5" x14ac:dyDescent="0.3">
      <c r="A564" s="68">
        <v>563</v>
      </c>
      <c r="B564" s="48" t="s">
        <v>5857</v>
      </c>
      <c r="C564" s="49">
        <v>44169</v>
      </c>
      <c r="D564" s="55">
        <v>9789869945912</v>
      </c>
      <c r="E564" s="56" t="s">
        <v>6196</v>
      </c>
    </row>
    <row r="565" spans="1:5" x14ac:dyDescent="0.3">
      <c r="A565" s="68">
        <v>564</v>
      </c>
      <c r="B565" s="48" t="s">
        <v>5858</v>
      </c>
      <c r="C565" s="49">
        <v>44180</v>
      </c>
      <c r="D565" s="55">
        <v>9789865536145</v>
      </c>
      <c r="E565" s="56" t="s">
        <v>6197</v>
      </c>
    </row>
    <row r="566" spans="1:5" x14ac:dyDescent="0.3">
      <c r="A566" s="68">
        <v>565</v>
      </c>
      <c r="B566" s="48" t="s">
        <v>5859</v>
      </c>
      <c r="C566" s="49">
        <v>44182</v>
      </c>
      <c r="D566" s="55">
        <v>9789865025182</v>
      </c>
      <c r="E566" s="56" t="s">
        <v>6198</v>
      </c>
    </row>
    <row r="567" spans="1:5" x14ac:dyDescent="0.3">
      <c r="A567" s="68">
        <v>566</v>
      </c>
      <c r="B567" s="48" t="s">
        <v>5860</v>
      </c>
      <c r="C567" s="49">
        <v>44202</v>
      </c>
      <c r="D567" s="55">
        <v>9789869867191</v>
      </c>
      <c r="E567" s="56" t="s">
        <v>6199</v>
      </c>
    </row>
    <row r="568" spans="1:5" x14ac:dyDescent="0.3">
      <c r="A568" s="68">
        <v>567</v>
      </c>
      <c r="B568" s="48" t="s">
        <v>5861</v>
      </c>
      <c r="C568" s="49">
        <v>44208</v>
      </c>
      <c r="D568" s="55">
        <v>9789863598497</v>
      </c>
      <c r="E568" s="56" t="s">
        <v>6200</v>
      </c>
    </row>
    <row r="569" spans="1:5" x14ac:dyDescent="0.3">
      <c r="A569" s="68">
        <v>568</v>
      </c>
      <c r="B569" s="48" t="s">
        <v>5862</v>
      </c>
      <c r="C569" s="49">
        <v>44208</v>
      </c>
      <c r="D569" s="55">
        <v>9789571383965</v>
      </c>
      <c r="E569" s="56" t="s">
        <v>6201</v>
      </c>
    </row>
    <row r="570" spans="1:5" x14ac:dyDescent="0.3">
      <c r="A570" s="68">
        <v>569</v>
      </c>
      <c r="B570" s="48" t="s">
        <v>5863</v>
      </c>
      <c r="C570" s="49">
        <v>44208</v>
      </c>
      <c r="D570" s="55">
        <v>9789865536091</v>
      </c>
      <c r="E570" s="56" t="s">
        <v>6202</v>
      </c>
    </row>
    <row r="571" spans="1:5" x14ac:dyDescent="0.3">
      <c r="A571" s="68">
        <v>570</v>
      </c>
      <c r="B571" s="48" t="s">
        <v>5864</v>
      </c>
      <c r="C571" s="49">
        <v>44210</v>
      </c>
      <c r="D571" s="55">
        <v>9789867282255</v>
      </c>
      <c r="E571" s="56" t="s">
        <v>6203</v>
      </c>
    </row>
    <row r="572" spans="1:5" x14ac:dyDescent="0.3">
      <c r="A572" s="68">
        <v>571</v>
      </c>
      <c r="B572" s="48" t="s">
        <v>5865</v>
      </c>
      <c r="C572" s="49">
        <v>44211</v>
      </c>
      <c r="D572" s="55">
        <v>9789865072230</v>
      </c>
      <c r="E572" s="56" t="s">
        <v>6204</v>
      </c>
    </row>
    <row r="573" spans="1:5" x14ac:dyDescent="0.3">
      <c r="A573" s="68">
        <v>572</v>
      </c>
      <c r="B573" s="48" t="s">
        <v>5866</v>
      </c>
      <c r="C573" s="49">
        <v>44211</v>
      </c>
      <c r="D573" s="55">
        <v>9789865072285</v>
      </c>
      <c r="E573" s="56" t="s">
        <v>6205</v>
      </c>
    </row>
    <row r="574" spans="1:5" x14ac:dyDescent="0.3">
      <c r="A574" s="68">
        <v>573</v>
      </c>
      <c r="B574" s="48" t="s">
        <v>5867</v>
      </c>
      <c r="C574" s="49">
        <v>44214</v>
      </c>
      <c r="D574" s="55">
        <v>9789863844648</v>
      </c>
      <c r="E574" s="56" t="s">
        <v>6206</v>
      </c>
    </row>
    <row r="575" spans="1:5" x14ac:dyDescent="0.3">
      <c r="A575" s="68">
        <v>574</v>
      </c>
      <c r="B575" s="48" t="s">
        <v>5868</v>
      </c>
      <c r="C575" s="49">
        <v>44222</v>
      </c>
      <c r="D575" s="55">
        <v>9789570855494</v>
      </c>
      <c r="E575" s="56" t="s">
        <v>6207</v>
      </c>
    </row>
    <row r="576" spans="1:5" x14ac:dyDescent="0.3">
      <c r="A576" s="68">
        <v>575</v>
      </c>
      <c r="B576" s="48" t="s">
        <v>5869</v>
      </c>
      <c r="C576" s="49">
        <v>44225</v>
      </c>
      <c r="D576" s="55">
        <v>9789869362351</v>
      </c>
      <c r="E576" s="56" t="s">
        <v>6208</v>
      </c>
    </row>
    <row r="577" spans="1:5" x14ac:dyDescent="0.3">
      <c r="A577" s="68">
        <v>576</v>
      </c>
      <c r="B577" s="48" t="s">
        <v>5870</v>
      </c>
      <c r="C577" s="49">
        <v>44225</v>
      </c>
      <c r="D577" s="55">
        <v>9789865072452</v>
      </c>
      <c r="E577" s="56" t="s">
        <v>6209</v>
      </c>
    </row>
    <row r="578" spans="1:5" x14ac:dyDescent="0.3">
      <c r="A578" s="68">
        <v>577</v>
      </c>
      <c r="B578" s="48" t="s">
        <v>5871</v>
      </c>
      <c r="C578" s="49">
        <v>44253</v>
      </c>
      <c r="D578" s="55">
        <v>9789864111305</v>
      </c>
      <c r="E578" s="56" t="s">
        <v>6210</v>
      </c>
    </row>
    <row r="579" spans="1:5" x14ac:dyDescent="0.3">
      <c r="A579" s="68">
        <v>578</v>
      </c>
      <c r="B579" s="48" t="s">
        <v>5872</v>
      </c>
      <c r="C579" s="49">
        <v>43907</v>
      </c>
      <c r="D579" s="55">
        <v>9789863589341</v>
      </c>
      <c r="E579" s="56" t="s">
        <v>6211</v>
      </c>
    </row>
    <row r="580" spans="1:5" x14ac:dyDescent="0.3">
      <c r="A580" s="68">
        <v>579</v>
      </c>
      <c r="B580" s="48" t="s">
        <v>5873</v>
      </c>
      <c r="C580" s="49">
        <v>44096</v>
      </c>
      <c r="D580" s="55">
        <v>9789863233565</v>
      </c>
      <c r="E580" s="56" t="s">
        <v>6212</v>
      </c>
    </row>
    <row r="581" spans="1:5" x14ac:dyDescent="0.3">
      <c r="A581" s="68">
        <v>580</v>
      </c>
      <c r="B581" s="48" t="s">
        <v>5874</v>
      </c>
      <c r="C581" s="49">
        <v>44136</v>
      </c>
      <c r="D581" s="55">
        <v>9789869930703</v>
      </c>
      <c r="E581" s="56" t="s">
        <v>6213</v>
      </c>
    </row>
    <row r="582" spans="1:5" x14ac:dyDescent="0.3">
      <c r="A582" s="68">
        <v>581</v>
      </c>
      <c r="B582" s="48" t="s">
        <v>5875</v>
      </c>
      <c r="C582" s="49">
        <v>44133</v>
      </c>
      <c r="D582" s="55">
        <v>9789869875639</v>
      </c>
      <c r="E582" s="56" t="s">
        <v>6214</v>
      </c>
    </row>
    <row r="583" spans="1:5" x14ac:dyDescent="0.3">
      <c r="A583" s="68">
        <v>582</v>
      </c>
      <c r="B583" s="48" t="s">
        <v>5876</v>
      </c>
      <c r="C583" s="49">
        <v>44140</v>
      </c>
      <c r="D583" s="55">
        <v>9789863233596</v>
      </c>
      <c r="E583" s="56" t="s">
        <v>6215</v>
      </c>
    </row>
    <row r="584" spans="1:5" x14ac:dyDescent="0.3">
      <c r="A584" s="68">
        <v>583</v>
      </c>
      <c r="B584" s="48" t="s">
        <v>5877</v>
      </c>
      <c r="C584" s="49">
        <v>44140</v>
      </c>
      <c r="D584" s="55">
        <v>9789863233589</v>
      </c>
      <c r="E584" s="56" t="s">
        <v>6216</v>
      </c>
    </row>
    <row r="585" spans="1:5" x14ac:dyDescent="0.3">
      <c r="A585" s="68">
        <v>584</v>
      </c>
      <c r="B585" s="48" t="s">
        <v>5878</v>
      </c>
      <c r="C585" s="49">
        <v>44140</v>
      </c>
      <c r="D585" s="55">
        <v>9789863233619</v>
      </c>
      <c r="E585" s="56" t="s">
        <v>6217</v>
      </c>
    </row>
    <row r="586" spans="1:5" x14ac:dyDescent="0.3">
      <c r="A586" s="68">
        <v>585</v>
      </c>
      <c r="B586" s="48" t="s">
        <v>5879</v>
      </c>
      <c r="C586" s="49">
        <v>44141</v>
      </c>
      <c r="D586" s="55">
        <v>9789869867153</v>
      </c>
      <c r="E586" s="56" t="s">
        <v>6218</v>
      </c>
    </row>
    <row r="587" spans="1:5" x14ac:dyDescent="0.3">
      <c r="A587" s="68">
        <v>586</v>
      </c>
      <c r="B587" s="48" t="s">
        <v>5880</v>
      </c>
      <c r="C587" s="49">
        <v>44146</v>
      </c>
      <c r="D587" s="55">
        <v>9789571383651</v>
      </c>
      <c r="E587" s="56" t="s">
        <v>6219</v>
      </c>
    </row>
    <row r="588" spans="1:5" x14ac:dyDescent="0.3">
      <c r="A588" s="68">
        <v>587</v>
      </c>
      <c r="B588" s="48" t="s">
        <v>5881</v>
      </c>
      <c r="C588" s="49">
        <v>44147</v>
      </c>
      <c r="D588" s="55">
        <v>9789570856200</v>
      </c>
      <c r="E588" s="56" t="s">
        <v>6220</v>
      </c>
    </row>
    <row r="589" spans="1:5" x14ac:dyDescent="0.3">
      <c r="A589" s="68">
        <v>588</v>
      </c>
      <c r="B589" s="48" t="s">
        <v>5882</v>
      </c>
      <c r="C589" s="49">
        <v>44147</v>
      </c>
      <c r="D589" s="55">
        <v>9789570856408</v>
      </c>
      <c r="E589" s="56" t="s">
        <v>6221</v>
      </c>
    </row>
    <row r="590" spans="1:5" x14ac:dyDescent="0.3">
      <c r="A590" s="68">
        <v>589</v>
      </c>
      <c r="B590" s="48" t="s">
        <v>3489</v>
      </c>
      <c r="C590" s="49">
        <v>44152</v>
      </c>
      <c r="D590" s="55">
        <v>9789579054720</v>
      </c>
      <c r="E590" s="56" t="s">
        <v>6222</v>
      </c>
    </row>
    <row r="591" spans="1:5" x14ac:dyDescent="0.3">
      <c r="A591" s="68">
        <v>590</v>
      </c>
      <c r="B591" s="48" t="s">
        <v>5883</v>
      </c>
      <c r="C591" s="49">
        <v>44152</v>
      </c>
      <c r="D591" s="55">
        <v>9789579054690</v>
      </c>
      <c r="E591" s="56" t="s">
        <v>6223</v>
      </c>
    </row>
    <row r="592" spans="1:5" x14ac:dyDescent="0.3">
      <c r="A592" s="68">
        <v>591</v>
      </c>
      <c r="B592" s="48" t="s">
        <v>5884</v>
      </c>
      <c r="C592" s="49">
        <v>44181</v>
      </c>
      <c r="D592" s="55">
        <v>9789864062089</v>
      </c>
      <c r="E592" s="56" t="s">
        <v>6224</v>
      </c>
    </row>
    <row r="593" spans="1:5" x14ac:dyDescent="0.3">
      <c r="A593" s="68">
        <v>592</v>
      </c>
      <c r="B593" s="48" t="s">
        <v>5885</v>
      </c>
      <c r="C593" s="49">
        <v>44195</v>
      </c>
      <c r="D593" s="55">
        <v>9789865557027</v>
      </c>
      <c r="E593" s="56" t="s">
        <v>6225</v>
      </c>
    </row>
    <row r="594" spans="1:5" x14ac:dyDescent="0.3">
      <c r="A594" s="68">
        <v>593</v>
      </c>
      <c r="B594" s="48" t="s">
        <v>5886</v>
      </c>
      <c r="C594" s="49">
        <v>44165</v>
      </c>
      <c r="D594" s="55">
        <v>9789865536220</v>
      </c>
      <c r="E594" s="56" t="s">
        <v>6226</v>
      </c>
    </row>
    <row r="595" spans="1:5" x14ac:dyDescent="0.3">
      <c r="A595" s="68">
        <v>594</v>
      </c>
      <c r="B595" s="48" t="s">
        <v>5887</v>
      </c>
      <c r="C595" s="49">
        <v>44165</v>
      </c>
      <c r="D595" s="55">
        <v>9789869838276</v>
      </c>
      <c r="E595" s="56" t="s">
        <v>6227</v>
      </c>
    </row>
    <row r="596" spans="1:5" x14ac:dyDescent="0.3">
      <c r="A596" s="68">
        <v>595</v>
      </c>
      <c r="B596" s="48" t="s">
        <v>5888</v>
      </c>
      <c r="C596" s="49">
        <v>44166</v>
      </c>
      <c r="D596" s="55">
        <v>9789570856293</v>
      </c>
      <c r="E596" s="56" t="s">
        <v>6228</v>
      </c>
    </row>
    <row r="597" spans="1:5" x14ac:dyDescent="0.3">
      <c r="A597" s="68">
        <v>596</v>
      </c>
      <c r="B597" s="48" t="s">
        <v>3448</v>
      </c>
      <c r="C597" s="49">
        <v>44166</v>
      </c>
      <c r="D597" s="55">
        <v>9789571384344</v>
      </c>
      <c r="E597" s="56" t="s">
        <v>6229</v>
      </c>
    </row>
    <row r="598" spans="1:5" x14ac:dyDescent="0.3">
      <c r="A598" s="68">
        <v>597</v>
      </c>
      <c r="B598" s="48" t="s">
        <v>5889</v>
      </c>
      <c r="C598" s="49">
        <v>44166</v>
      </c>
      <c r="D598" s="55">
        <v>9789571384252</v>
      </c>
      <c r="E598" s="56" t="s">
        <v>6230</v>
      </c>
    </row>
    <row r="599" spans="1:5" x14ac:dyDescent="0.3">
      <c r="A599" s="68">
        <v>598</v>
      </c>
      <c r="B599" s="48" t="s">
        <v>5890</v>
      </c>
      <c r="C599" s="49">
        <v>44167</v>
      </c>
      <c r="D599" s="55">
        <v>9789863844402</v>
      </c>
      <c r="E599" s="56" t="s">
        <v>6231</v>
      </c>
    </row>
    <row r="600" spans="1:5" x14ac:dyDescent="0.3">
      <c r="A600" s="68">
        <v>599</v>
      </c>
      <c r="B600" s="48" t="s">
        <v>5891</v>
      </c>
      <c r="C600" s="49">
        <v>44168</v>
      </c>
      <c r="D600" s="55">
        <v>9789865080778</v>
      </c>
      <c r="E600" s="56" t="s">
        <v>6232</v>
      </c>
    </row>
    <row r="601" spans="1:5" x14ac:dyDescent="0.3">
      <c r="A601" s="68">
        <v>600</v>
      </c>
      <c r="B601" s="48" t="s">
        <v>5892</v>
      </c>
      <c r="C601" s="49">
        <v>44168</v>
      </c>
      <c r="D601" s="55">
        <v>9789869867177</v>
      </c>
      <c r="E601" s="56" t="s">
        <v>6233</v>
      </c>
    </row>
    <row r="602" spans="1:5" x14ac:dyDescent="0.3">
      <c r="A602" s="68">
        <v>601</v>
      </c>
      <c r="B602" s="48" t="s">
        <v>3099</v>
      </c>
      <c r="C602" s="49">
        <v>44168</v>
      </c>
      <c r="D602" s="55">
        <v>9789865511463</v>
      </c>
      <c r="E602" s="56" t="s">
        <v>6234</v>
      </c>
    </row>
    <row r="603" spans="1:5" x14ac:dyDescent="0.3">
      <c r="A603" s="68">
        <v>602</v>
      </c>
      <c r="B603" s="48" t="s">
        <v>5893</v>
      </c>
      <c r="C603" s="49">
        <v>44172</v>
      </c>
      <c r="D603" s="55">
        <v>9789866992551</v>
      </c>
      <c r="E603" s="56" t="s">
        <v>6235</v>
      </c>
    </row>
    <row r="604" spans="1:5" x14ac:dyDescent="0.3">
      <c r="A604" s="68">
        <v>603</v>
      </c>
      <c r="B604" s="48" t="s">
        <v>5894</v>
      </c>
      <c r="C604" s="49">
        <v>44175</v>
      </c>
      <c r="D604" s="55">
        <v>9789570856439</v>
      </c>
      <c r="E604" s="56" t="s">
        <v>6236</v>
      </c>
    </row>
    <row r="605" spans="1:5" x14ac:dyDescent="0.3">
      <c r="A605" s="68">
        <v>604</v>
      </c>
      <c r="B605" s="48" t="s">
        <v>5895</v>
      </c>
      <c r="C605" s="49">
        <v>44175</v>
      </c>
      <c r="D605" s="55">
        <v>9789863598411</v>
      </c>
      <c r="E605" s="56" t="s">
        <v>6237</v>
      </c>
    </row>
    <row r="606" spans="1:5" x14ac:dyDescent="0.3">
      <c r="A606" s="68">
        <v>605</v>
      </c>
      <c r="B606" s="48" t="s">
        <v>5896</v>
      </c>
      <c r="C606" s="49">
        <v>44175</v>
      </c>
      <c r="D606" s="55"/>
      <c r="E606" s="56" t="s">
        <v>6238</v>
      </c>
    </row>
    <row r="607" spans="1:5" x14ac:dyDescent="0.3">
      <c r="A607" s="68">
        <v>606</v>
      </c>
      <c r="B607" s="48" t="s">
        <v>3491</v>
      </c>
      <c r="C607" s="49">
        <v>44189</v>
      </c>
      <c r="D607" s="55">
        <v>9789579054751</v>
      </c>
      <c r="E607" s="56" t="s">
        <v>6239</v>
      </c>
    </row>
    <row r="608" spans="1:5" x14ac:dyDescent="0.3">
      <c r="A608" s="68">
        <v>607</v>
      </c>
      <c r="B608" s="48" t="s">
        <v>5897</v>
      </c>
      <c r="C608" s="49">
        <v>44182</v>
      </c>
      <c r="D608" s="55">
        <v>9789570856644</v>
      </c>
      <c r="E608" s="56" t="s">
        <v>6240</v>
      </c>
    </row>
    <row r="609" spans="1:5" x14ac:dyDescent="0.3">
      <c r="A609" s="68">
        <v>608</v>
      </c>
      <c r="B609" s="48" t="s">
        <v>5898</v>
      </c>
      <c r="C609" s="49">
        <v>44180</v>
      </c>
      <c r="D609" s="55">
        <v>9789865072254</v>
      </c>
      <c r="E609" s="56" t="s">
        <v>6241</v>
      </c>
    </row>
    <row r="610" spans="1:5" x14ac:dyDescent="0.3">
      <c r="A610" s="68">
        <v>609</v>
      </c>
      <c r="B610" s="48" t="s">
        <v>5899</v>
      </c>
      <c r="C610" s="49">
        <v>44181</v>
      </c>
      <c r="D610" s="55">
        <v>9789865072018</v>
      </c>
      <c r="E610" s="56" t="s">
        <v>6242</v>
      </c>
    </row>
    <row r="611" spans="1:5" x14ac:dyDescent="0.3">
      <c r="A611" s="68">
        <v>610</v>
      </c>
      <c r="B611" s="48" t="s">
        <v>3454</v>
      </c>
      <c r="C611" s="49">
        <v>44182</v>
      </c>
      <c r="D611" s="55">
        <v>9789571384627</v>
      </c>
      <c r="E611" s="56" t="s">
        <v>6243</v>
      </c>
    </row>
    <row r="612" spans="1:5" x14ac:dyDescent="0.3">
      <c r="A612" s="68">
        <v>611</v>
      </c>
      <c r="B612" s="48" t="s">
        <v>5900</v>
      </c>
      <c r="C612" s="49">
        <v>44182</v>
      </c>
      <c r="D612" s="55">
        <v>9789862489277</v>
      </c>
      <c r="E612" s="56" t="s">
        <v>6244</v>
      </c>
    </row>
    <row r="613" spans="1:5" x14ac:dyDescent="0.3">
      <c r="A613" s="68">
        <v>612</v>
      </c>
      <c r="B613" s="48" t="s">
        <v>5901</v>
      </c>
      <c r="C613" s="49">
        <v>44186</v>
      </c>
      <c r="D613" s="55">
        <v>9789863233657</v>
      </c>
      <c r="E613" s="56" t="s">
        <v>6245</v>
      </c>
    </row>
    <row r="614" spans="1:5" x14ac:dyDescent="0.3">
      <c r="A614" s="68">
        <v>613</v>
      </c>
      <c r="B614" s="48" t="s">
        <v>5902</v>
      </c>
      <c r="C614" s="49">
        <v>44190</v>
      </c>
      <c r="D614" s="55">
        <v>9789864062096</v>
      </c>
      <c r="E614" s="56" t="s">
        <v>6246</v>
      </c>
    </row>
    <row r="615" spans="1:5" x14ac:dyDescent="0.3">
      <c r="A615" s="68">
        <v>614</v>
      </c>
      <c r="B615" s="48" t="s">
        <v>5903</v>
      </c>
      <c r="C615" s="49">
        <v>44195</v>
      </c>
      <c r="D615" s="55">
        <v>9789865072391</v>
      </c>
      <c r="E615" s="56" t="s">
        <v>6247</v>
      </c>
    </row>
    <row r="616" spans="1:5" x14ac:dyDescent="0.3">
      <c r="A616" s="68">
        <v>615</v>
      </c>
      <c r="B616" s="48" t="s">
        <v>5904</v>
      </c>
      <c r="C616" s="49">
        <v>44195</v>
      </c>
      <c r="D616" s="55">
        <v>9789869944441</v>
      </c>
      <c r="E616" s="56" t="s">
        <v>6248</v>
      </c>
    </row>
    <row r="617" spans="1:5" x14ac:dyDescent="0.3">
      <c r="A617" s="68">
        <v>616</v>
      </c>
      <c r="B617" s="48" t="s">
        <v>5905</v>
      </c>
      <c r="C617" s="49">
        <v>44195</v>
      </c>
      <c r="D617" s="55">
        <v>9789865250218</v>
      </c>
      <c r="E617" s="56" t="s">
        <v>6249</v>
      </c>
    </row>
    <row r="618" spans="1:5" x14ac:dyDescent="0.3">
      <c r="A618" s="68">
        <v>617</v>
      </c>
      <c r="B618" s="48" t="s">
        <v>5906</v>
      </c>
      <c r="C618" s="49">
        <v>43074</v>
      </c>
      <c r="D618" s="55">
        <v>9789864061044</v>
      </c>
      <c r="E618" s="56" t="s">
        <v>6250</v>
      </c>
    </row>
    <row r="619" spans="1:5" x14ac:dyDescent="0.3">
      <c r="A619" s="68">
        <v>618</v>
      </c>
      <c r="B619" s="48" t="s">
        <v>5907</v>
      </c>
      <c r="C619" s="49">
        <v>43955</v>
      </c>
      <c r="D619" s="55">
        <v>978957084323101</v>
      </c>
      <c r="E619" s="56" t="s">
        <v>6251</v>
      </c>
    </row>
    <row r="620" spans="1:5" x14ac:dyDescent="0.3">
      <c r="A620" s="68">
        <v>619</v>
      </c>
      <c r="B620" s="48" t="s">
        <v>5908</v>
      </c>
      <c r="C620" s="49">
        <v>43955</v>
      </c>
      <c r="D620" s="55">
        <v>978957084323102</v>
      </c>
      <c r="E620" s="56" t="s">
        <v>6252</v>
      </c>
    </row>
    <row r="621" spans="1:5" x14ac:dyDescent="0.3">
      <c r="A621" s="68">
        <v>620</v>
      </c>
      <c r="B621" s="48" t="s">
        <v>5909</v>
      </c>
      <c r="C621" s="49">
        <v>43955</v>
      </c>
      <c r="D621" s="55">
        <v>978957084323103</v>
      </c>
      <c r="E621" s="56" t="s">
        <v>6253</v>
      </c>
    </row>
    <row r="622" spans="1:5" x14ac:dyDescent="0.3">
      <c r="A622" s="68">
        <v>621</v>
      </c>
      <c r="B622" s="48" t="s">
        <v>5910</v>
      </c>
      <c r="C622" s="49">
        <v>43955</v>
      </c>
      <c r="D622" s="55">
        <v>978957084323104</v>
      </c>
      <c r="E622" s="56" t="s">
        <v>6254</v>
      </c>
    </row>
    <row r="623" spans="1:5" x14ac:dyDescent="0.3">
      <c r="A623" s="68">
        <v>622</v>
      </c>
      <c r="B623" s="48" t="s">
        <v>5911</v>
      </c>
      <c r="C623" s="49">
        <v>43955</v>
      </c>
      <c r="D623" s="55">
        <v>978957084323105</v>
      </c>
      <c r="E623" s="56" t="s">
        <v>6255</v>
      </c>
    </row>
    <row r="624" spans="1:5" x14ac:dyDescent="0.3">
      <c r="A624" s="68">
        <v>623</v>
      </c>
      <c r="B624" s="48" t="s">
        <v>5912</v>
      </c>
      <c r="C624" s="49">
        <v>43955</v>
      </c>
      <c r="D624" s="55">
        <v>978957084323106</v>
      </c>
      <c r="E624" s="56" t="s">
        <v>6256</v>
      </c>
    </row>
    <row r="625" spans="1:5" x14ac:dyDescent="0.3">
      <c r="A625" s="68">
        <v>624</v>
      </c>
      <c r="B625" s="48" t="s">
        <v>5913</v>
      </c>
      <c r="C625" s="49">
        <v>43955</v>
      </c>
      <c r="D625" s="55">
        <v>978957084323107</v>
      </c>
      <c r="E625" s="56" t="s">
        <v>6257</v>
      </c>
    </row>
    <row r="626" spans="1:5" x14ac:dyDescent="0.3">
      <c r="A626" s="68">
        <v>625</v>
      </c>
      <c r="B626" s="48" t="s">
        <v>5914</v>
      </c>
      <c r="C626" s="49">
        <v>43273</v>
      </c>
      <c r="D626" s="55">
        <v>9789570851281</v>
      </c>
      <c r="E626" s="56" t="s">
        <v>6258</v>
      </c>
    </row>
    <row r="627" spans="1:5" x14ac:dyDescent="0.3">
      <c r="A627" s="68">
        <v>626</v>
      </c>
      <c r="B627" s="48" t="s">
        <v>5915</v>
      </c>
      <c r="C627" s="49">
        <v>43347</v>
      </c>
      <c r="D627" s="55">
        <v>9789863428312</v>
      </c>
      <c r="E627" s="56" t="s">
        <v>6259</v>
      </c>
    </row>
    <row r="628" spans="1:5" x14ac:dyDescent="0.3">
      <c r="A628" s="68">
        <v>627</v>
      </c>
      <c r="B628" s="48" t="s">
        <v>5916</v>
      </c>
      <c r="C628" s="49">
        <v>43349</v>
      </c>
      <c r="D628" s="55">
        <v>9789863427780</v>
      </c>
      <c r="E628" s="56" t="s">
        <v>6260</v>
      </c>
    </row>
    <row r="629" spans="1:5" x14ac:dyDescent="0.3">
      <c r="A629" s="68">
        <v>628</v>
      </c>
      <c r="B629" s="48" t="s">
        <v>5917</v>
      </c>
      <c r="C629" s="49">
        <v>43353</v>
      </c>
      <c r="D629" s="55">
        <v>9789863428633</v>
      </c>
      <c r="E629" s="56" t="s">
        <v>6261</v>
      </c>
    </row>
    <row r="630" spans="1:5" x14ac:dyDescent="0.3">
      <c r="A630" s="68">
        <v>629</v>
      </c>
      <c r="B630" s="48" t="s">
        <v>5918</v>
      </c>
      <c r="C630" s="49">
        <v>43468</v>
      </c>
      <c r="D630" s="55">
        <v>9789570851984</v>
      </c>
      <c r="E630" s="56" t="s">
        <v>6262</v>
      </c>
    </row>
    <row r="631" spans="1:5" x14ac:dyDescent="0.3">
      <c r="A631" s="68">
        <v>630</v>
      </c>
      <c r="B631" s="48" t="s">
        <v>5919</v>
      </c>
      <c r="C631" s="49">
        <v>43532</v>
      </c>
      <c r="D631" s="55">
        <v>9789570852448</v>
      </c>
      <c r="E631" s="56" t="s">
        <v>6263</v>
      </c>
    </row>
    <row r="632" spans="1:5" x14ac:dyDescent="0.3">
      <c r="A632" s="68">
        <v>631</v>
      </c>
      <c r="B632" s="48" t="s">
        <v>5920</v>
      </c>
      <c r="C632" s="49">
        <v>43532</v>
      </c>
      <c r="D632" s="55">
        <v>9789570852356</v>
      </c>
      <c r="E632" s="56" t="s">
        <v>6264</v>
      </c>
    </row>
    <row r="633" spans="1:5" x14ac:dyDescent="0.3">
      <c r="A633" s="68">
        <v>632</v>
      </c>
      <c r="B633" s="48" t="s">
        <v>5921</v>
      </c>
      <c r="C633" s="49">
        <v>43573</v>
      </c>
      <c r="D633" s="55">
        <v>9789864061525</v>
      </c>
      <c r="E633" s="56" t="s">
        <v>6265</v>
      </c>
    </row>
    <row r="634" spans="1:5" x14ac:dyDescent="0.3">
      <c r="A634" s="68">
        <v>633</v>
      </c>
      <c r="B634" s="48" t="s">
        <v>5922</v>
      </c>
      <c r="C634" s="49">
        <v>43606</v>
      </c>
      <c r="D634" s="55">
        <v>9789863233053</v>
      </c>
      <c r="E634" s="56" t="s">
        <v>6266</v>
      </c>
    </row>
    <row r="635" spans="1:5" x14ac:dyDescent="0.3">
      <c r="A635" s="68">
        <v>634</v>
      </c>
      <c r="B635" s="48" t="s">
        <v>5923</v>
      </c>
      <c r="C635" s="49">
        <v>43606</v>
      </c>
      <c r="D635" s="55">
        <v>9789570852783</v>
      </c>
      <c r="E635" s="56" t="s">
        <v>6267</v>
      </c>
    </row>
    <row r="636" spans="1:5" x14ac:dyDescent="0.3">
      <c r="A636" s="68">
        <v>635</v>
      </c>
      <c r="B636" s="48" t="s">
        <v>5924</v>
      </c>
      <c r="C636" s="49">
        <v>43621</v>
      </c>
      <c r="D636" s="55">
        <v>9789570852936</v>
      </c>
      <c r="E636" s="56" t="s">
        <v>6268</v>
      </c>
    </row>
    <row r="637" spans="1:5" x14ac:dyDescent="0.3">
      <c r="A637" s="68">
        <v>636</v>
      </c>
      <c r="B637" s="48" t="s">
        <v>5925</v>
      </c>
      <c r="C637" s="49">
        <v>43628</v>
      </c>
      <c r="D637" s="55">
        <v>9789570853209</v>
      </c>
      <c r="E637" s="56" t="s">
        <v>6269</v>
      </c>
    </row>
    <row r="638" spans="1:5" x14ac:dyDescent="0.3">
      <c r="A638" s="68">
        <v>637</v>
      </c>
      <c r="B638" s="48" t="s">
        <v>5926</v>
      </c>
      <c r="C638" s="49">
        <v>43696</v>
      </c>
      <c r="D638" s="55">
        <v>9789863233138</v>
      </c>
      <c r="E638" s="56" t="s">
        <v>6270</v>
      </c>
    </row>
    <row r="639" spans="1:5" x14ac:dyDescent="0.3">
      <c r="A639" s="68">
        <v>638</v>
      </c>
      <c r="B639" s="48" t="s">
        <v>5927</v>
      </c>
      <c r="C639" s="49">
        <v>43707</v>
      </c>
      <c r="D639" s="55">
        <v>9789863233145</v>
      </c>
      <c r="E639" s="56" t="s">
        <v>6271</v>
      </c>
    </row>
    <row r="640" spans="1:5" x14ac:dyDescent="0.3">
      <c r="A640" s="68">
        <v>639</v>
      </c>
      <c r="B640" s="48" t="s">
        <v>5928</v>
      </c>
      <c r="C640" s="49">
        <v>43760</v>
      </c>
      <c r="D640" s="55">
        <v>9789570853827</v>
      </c>
      <c r="E640" s="56" t="s">
        <v>6272</v>
      </c>
    </row>
    <row r="641" spans="1:5" x14ac:dyDescent="0.3">
      <c r="A641" s="68">
        <v>640</v>
      </c>
      <c r="B641" s="48" t="s">
        <v>5929</v>
      </c>
      <c r="C641" s="49">
        <v>43776</v>
      </c>
      <c r="D641" s="55">
        <v>9789574342600</v>
      </c>
      <c r="E641" s="56" t="s">
        <v>6273</v>
      </c>
    </row>
    <row r="642" spans="1:5" x14ac:dyDescent="0.3">
      <c r="A642" s="68">
        <v>641</v>
      </c>
      <c r="B642" s="48" t="s">
        <v>5930</v>
      </c>
      <c r="C642" s="49">
        <v>43922</v>
      </c>
      <c r="D642" s="55">
        <v>9789865070885</v>
      </c>
      <c r="E642" s="56" t="s">
        <v>6274</v>
      </c>
    </row>
    <row r="643" spans="1:5" x14ac:dyDescent="0.3">
      <c r="A643" s="68">
        <v>642</v>
      </c>
      <c r="B643" s="48" t="s">
        <v>5931</v>
      </c>
      <c r="C643" s="49">
        <v>43922</v>
      </c>
      <c r="D643" s="55">
        <v>9789865070960</v>
      </c>
      <c r="E643" s="56" t="s">
        <v>6275</v>
      </c>
    </row>
    <row r="644" spans="1:5" x14ac:dyDescent="0.3">
      <c r="A644" s="68">
        <v>643</v>
      </c>
      <c r="B644" s="48" t="s">
        <v>5932</v>
      </c>
      <c r="C644" s="49">
        <v>43960</v>
      </c>
      <c r="D644" s="55">
        <v>9789863233411</v>
      </c>
      <c r="E644" s="56" t="s">
        <v>6276</v>
      </c>
    </row>
    <row r="645" spans="1:5" x14ac:dyDescent="0.3">
      <c r="A645" s="68">
        <v>644</v>
      </c>
      <c r="B645" s="48" t="s">
        <v>5933</v>
      </c>
      <c r="C645" s="49">
        <v>43944</v>
      </c>
      <c r="D645" s="55">
        <v>9789863589662</v>
      </c>
      <c r="E645" s="56" t="s">
        <v>6277</v>
      </c>
    </row>
    <row r="646" spans="1:5" x14ac:dyDescent="0.3">
      <c r="A646" s="68">
        <v>645</v>
      </c>
      <c r="B646" s="48" t="s">
        <v>5934</v>
      </c>
      <c r="C646" s="49">
        <v>43973</v>
      </c>
      <c r="D646" s="55">
        <v>9789863233459</v>
      </c>
      <c r="E646" s="56" t="s">
        <v>6278</v>
      </c>
    </row>
    <row r="647" spans="1:5" x14ac:dyDescent="0.3">
      <c r="A647" s="68">
        <v>646</v>
      </c>
      <c r="B647" s="48" t="s">
        <v>5935</v>
      </c>
      <c r="C647" s="49">
        <v>43976</v>
      </c>
      <c r="D647" s="55">
        <v>9789864344642</v>
      </c>
      <c r="E647" s="56" t="s">
        <v>6279</v>
      </c>
    </row>
    <row r="648" spans="1:5" x14ac:dyDescent="0.3">
      <c r="A648" s="68">
        <v>647</v>
      </c>
      <c r="B648" s="48" t="s">
        <v>5936</v>
      </c>
      <c r="C648" s="49">
        <v>43977</v>
      </c>
      <c r="D648" s="55">
        <v>9789863233428</v>
      </c>
      <c r="E648" s="56" t="s">
        <v>6280</v>
      </c>
    </row>
    <row r="649" spans="1:5" x14ac:dyDescent="0.3">
      <c r="A649" s="68">
        <v>648</v>
      </c>
      <c r="B649" s="48" t="s">
        <v>5937</v>
      </c>
      <c r="C649" s="49">
        <v>43978</v>
      </c>
      <c r="D649" s="55">
        <v>9789863233046</v>
      </c>
      <c r="E649" s="56" t="s">
        <v>6281</v>
      </c>
    </row>
    <row r="650" spans="1:5" x14ac:dyDescent="0.3">
      <c r="A650" s="68">
        <v>649</v>
      </c>
      <c r="B650" s="48" t="s">
        <v>5938</v>
      </c>
      <c r="C650" s="49">
        <v>43984</v>
      </c>
      <c r="D650" s="55">
        <v>9789865023799</v>
      </c>
      <c r="E650" s="56" t="s">
        <v>6282</v>
      </c>
    </row>
    <row r="651" spans="1:5" x14ac:dyDescent="0.3">
      <c r="A651" s="68">
        <v>650</v>
      </c>
      <c r="B651" s="48" t="s">
        <v>5939</v>
      </c>
      <c r="C651" s="49">
        <v>43997</v>
      </c>
      <c r="D651" s="55">
        <v>9789864061921</v>
      </c>
      <c r="E651" s="56" t="s">
        <v>6283</v>
      </c>
    </row>
    <row r="652" spans="1:5" x14ac:dyDescent="0.3">
      <c r="A652" s="68">
        <v>651</v>
      </c>
      <c r="B652" s="48" t="s">
        <v>5940</v>
      </c>
      <c r="C652" s="49">
        <v>44006</v>
      </c>
      <c r="D652" s="55">
        <v>9789863233480</v>
      </c>
      <c r="E652" s="56" t="s">
        <v>6284</v>
      </c>
    </row>
    <row r="653" spans="1:5" x14ac:dyDescent="0.3">
      <c r="A653" s="68">
        <v>652</v>
      </c>
      <c r="B653" s="48" t="s">
        <v>5941</v>
      </c>
      <c r="C653" s="49">
        <v>44005</v>
      </c>
      <c r="D653" s="55">
        <v>9789863233473</v>
      </c>
      <c r="E653" s="56" t="s">
        <v>6285</v>
      </c>
    </row>
    <row r="654" spans="1:5" x14ac:dyDescent="0.3">
      <c r="A654" s="68">
        <v>653</v>
      </c>
      <c r="B654" s="48" t="s">
        <v>5942</v>
      </c>
      <c r="C654" s="49">
        <v>44012</v>
      </c>
      <c r="D654" s="55">
        <v>9789865023607</v>
      </c>
      <c r="E654" s="56" t="s">
        <v>6286</v>
      </c>
    </row>
    <row r="655" spans="1:5" x14ac:dyDescent="0.3">
      <c r="A655" s="68">
        <v>654</v>
      </c>
      <c r="B655" s="48" t="s">
        <v>5943</v>
      </c>
      <c r="C655" s="49">
        <v>44012</v>
      </c>
      <c r="D655" s="55">
        <v>9789865023720</v>
      </c>
      <c r="E655" s="56" t="s">
        <v>6287</v>
      </c>
    </row>
    <row r="656" spans="1:5" x14ac:dyDescent="0.3">
      <c r="A656" s="68">
        <v>655</v>
      </c>
      <c r="B656" s="48" t="s">
        <v>5944</v>
      </c>
      <c r="C656" s="49">
        <v>44012</v>
      </c>
      <c r="D656" s="55">
        <v>9789865023973</v>
      </c>
      <c r="E656" s="56" t="s">
        <v>6288</v>
      </c>
    </row>
    <row r="657" spans="1:5" x14ac:dyDescent="0.3">
      <c r="A657" s="68">
        <v>656</v>
      </c>
      <c r="B657" s="48" t="s">
        <v>5945</v>
      </c>
      <c r="C657" s="49">
        <v>44012</v>
      </c>
      <c r="D657" s="55">
        <v>9789865023997</v>
      </c>
      <c r="E657" s="56" t="s">
        <v>6289</v>
      </c>
    </row>
    <row r="658" spans="1:5" x14ac:dyDescent="0.3">
      <c r="A658" s="68">
        <v>657</v>
      </c>
      <c r="B658" s="48" t="s">
        <v>5946</v>
      </c>
      <c r="C658" s="49">
        <v>44014</v>
      </c>
      <c r="D658" s="55">
        <v>9789865023980</v>
      </c>
      <c r="E658" s="56" t="s">
        <v>6290</v>
      </c>
    </row>
    <row r="659" spans="1:5" x14ac:dyDescent="0.3">
      <c r="A659" s="68">
        <v>658</v>
      </c>
      <c r="B659" s="48" t="s">
        <v>5947</v>
      </c>
      <c r="C659" s="49">
        <v>44042</v>
      </c>
      <c r="D659" s="55">
        <v>9789864061969</v>
      </c>
      <c r="E659" s="56" t="s">
        <v>6291</v>
      </c>
    </row>
    <row r="660" spans="1:5" x14ac:dyDescent="0.3">
      <c r="A660" s="68">
        <v>659</v>
      </c>
      <c r="B660" s="48" t="s">
        <v>5948</v>
      </c>
      <c r="C660" s="49">
        <v>44067</v>
      </c>
      <c r="D660" s="55">
        <v>9789863233527</v>
      </c>
      <c r="E660" s="56" t="s">
        <v>6292</v>
      </c>
    </row>
    <row r="661" spans="1:5" x14ac:dyDescent="0.3">
      <c r="A661" s="68">
        <v>660</v>
      </c>
      <c r="B661" s="48" t="s">
        <v>5949</v>
      </c>
      <c r="C661" s="49">
        <v>44063</v>
      </c>
      <c r="D661" s="55">
        <v>9789865526030</v>
      </c>
      <c r="E661" s="56" t="s">
        <v>6293</v>
      </c>
    </row>
    <row r="662" spans="1:5" x14ac:dyDescent="0.3">
      <c r="A662" s="68">
        <v>661</v>
      </c>
      <c r="B662" s="48" t="s">
        <v>3461</v>
      </c>
      <c r="C662" s="49">
        <v>44078</v>
      </c>
      <c r="D662" s="55">
        <v>9789864345038</v>
      </c>
      <c r="E662" s="56" t="s">
        <v>6294</v>
      </c>
    </row>
    <row r="663" spans="1:5" x14ac:dyDescent="0.3">
      <c r="A663" s="68">
        <v>662</v>
      </c>
      <c r="B663" s="48" t="s">
        <v>5950</v>
      </c>
      <c r="C663" s="49">
        <v>44084</v>
      </c>
      <c r="D663" s="55">
        <v>9789865024109</v>
      </c>
      <c r="E663" s="56" t="s">
        <v>6295</v>
      </c>
    </row>
    <row r="664" spans="1:5" x14ac:dyDescent="0.3">
      <c r="A664" s="68">
        <v>663</v>
      </c>
      <c r="B664" s="48" t="s">
        <v>5951</v>
      </c>
      <c r="C664" s="49">
        <v>44084</v>
      </c>
      <c r="D664" s="55">
        <v>9789865024406</v>
      </c>
      <c r="E664" s="56" t="s">
        <v>6296</v>
      </c>
    </row>
    <row r="665" spans="1:5" x14ac:dyDescent="0.3">
      <c r="A665" s="68">
        <v>664</v>
      </c>
      <c r="B665" s="48" t="s">
        <v>5952</v>
      </c>
      <c r="C665" s="49">
        <v>44084</v>
      </c>
      <c r="D665" s="55">
        <v>9789865023966</v>
      </c>
      <c r="E665" s="56" t="s">
        <v>6297</v>
      </c>
    </row>
    <row r="666" spans="1:5" x14ac:dyDescent="0.3">
      <c r="A666" s="68">
        <v>665</v>
      </c>
      <c r="B666" s="48" t="s">
        <v>5953</v>
      </c>
      <c r="C666" s="49">
        <v>44085</v>
      </c>
      <c r="D666" s="55">
        <v>9789865024413</v>
      </c>
      <c r="E666" s="56" t="s">
        <v>6298</v>
      </c>
    </row>
    <row r="667" spans="1:5" x14ac:dyDescent="0.3">
      <c r="A667" s="68">
        <v>666</v>
      </c>
      <c r="B667" s="48" t="s">
        <v>5954</v>
      </c>
      <c r="C667" s="49">
        <v>44085</v>
      </c>
      <c r="D667" s="55">
        <v>9789865024086</v>
      </c>
      <c r="E667" s="56" t="s">
        <v>6299</v>
      </c>
    </row>
    <row r="668" spans="1:5" x14ac:dyDescent="0.3">
      <c r="A668" s="68">
        <v>667</v>
      </c>
      <c r="B668" s="48" t="s">
        <v>5955</v>
      </c>
      <c r="C668" s="49">
        <v>44085</v>
      </c>
      <c r="D668" s="55">
        <v>9789865024277</v>
      </c>
      <c r="E668" s="56" t="s">
        <v>6300</v>
      </c>
    </row>
    <row r="669" spans="1:5" x14ac:dyDescent="0.3">
      <c r="A669" s="68">
        <v>668</v>
      </c>
      <c r="B669" s="48" t="s">
        <v>5956</v>
      </c>
      <c r="C669" s="49">
        <v>44085</v>
      </c>
      <c r="D669" s="55">
        <v>9789865024611</v>
      </c>
      <c r="E669" s="56" t="s">
        <v>6301</v>
      </c>
    </row>
    <row r="670" spans="1:5" x14ac:dyDescent="0.3">
      <c r="A670" s="68">
        <v>669</v>
      </c>
      <c r="B670" s="48" t="s">
        <v>5957</v>
      </c>
      <c r="C670" s="49">
        <v>44085</v>
      </c>
      <c r="D670" s="55">
        <v>9789865024284</v>
      </c>
      <c r="E670" s="56" t="s">
        <v>6302</v>
      </c>
    </row>
    <row r="671" spans="1:5" x14ac:dyDescent="0.3">
      <c r="A671" s="68">
        <v>670</v>
      </c>
      <c r="B671" s="48" t="s">
        <v>5958</v>
      </c>
      <c r="C671" s="49">
        <v>44085</v>
      </c>
      <c r="D671" s="55">
        <v>9789865025236</v>
      </c>
      <c r="E671" s="56" t="s">
        <v>6303</v>
      </c>
    </row>
    <row r="672" spans="1:5" x14ac:dyDescent="0.3">
      <c r="A672" s="68">
        <v>671</v>
      </c>
      <c r="B672" s="48" t="s">
        <v>5959</v>
      </c>
      <c r="C672" s="49">
        <v>44088</v>
      </c>
      <c r="D672" s="55">
        <v>9789869919647</v>
      </c>
      <c r="E672" s="56" t="s">
        <v>6304</v>
      </c>
    </row>
    <row r="673" spans="1:5" x14ac:dyDescent="0.3">
      <c r="A673" s="68">
        <v>672</v>
      </c>
      <c r="B673" s="48" t="s">
        <v>5960</v>
      </c>
      <c r="C673" s="49">
        <v>44125</v>
      </c>
      <c r="D673" s="55">
        <v>9789863233541</v>
      </c>
      <c r="E673" s="56" t="s">
        <v>6305</v>
      </c>
    </row>
    <row r="674" spans="1:5" x14ac:dyDescent="0.3">
      <c r="A674" s="68">
        <v>673</v>
      </c>
      <c r="B674" s="48" t="s">
        <v>5961</v>
      </c>
      <c r="C674" s="49">
        <v>44120</v>
      </c>
      <c r="D674" s="55">
        <v>9789862489130</v>
      </c>
      <c r="E674" s="56" t="s">
        <v>6306</v>
      </c>
    </row>
    <row r="675" spans="1:5" x14ac:dyDescent="0.3">
      <c r="A675" s="68">
        <v>674</v>
      </c>
      <c r="B675" s="48" t="s">
        <v>5962</v>
      </c>
      <c r="C675" s="49">
        <v>44127</v>
      </c>
      <c r="D675" s="55">
        <v>9789574379378</v>
      </c>
      <c r="E675" s="56" t="s">
        <v>6307</v>
      </c>
    </row>
    <row r="676" spans="1:5" x14ac:dyDescent="0.3">
      <c r="A676" s="68">
        <v>675</v>
      </c>
      <c r="B676" s="48" t="s">
        <v>5963</v>
      </c>
      <c r="C676" s="49">
        <v>44127</v>
      </c>
      <c r="D676" s="55">
        <v>9789570856217</v>
      </c>
      <c r="E676" s="56" t="s">
        <v>6308</v>
      </c>
    </row>
    <row r="677" spans="1:5" x14ac:dyDescent="0.3">
      <c r="A677" s="68">
        <v>676</v>
      </c>
      <c r="B677" s="48" t="s">
        <v>5964</v>
      </c>
      <c r="C677" s="49">
        <v>44137</v>
      </c>
      <c r="D677" s="55">
        <v>9789868980754</v>
      </c>
      <c r="E677" s="56" t="s">
        <v>6309</v>
      </c>
    </row>
    <row r="678" spans="1:5" x14ac:dyDescent="0.3">
      <c r="A678" s="68">
        <v>677</v>
      </c>
      <c r="B678" s="48" t="s">
        <v>5965</v>
      </c>
      <c r="C678" s="49">
        <v>44141</v>
      </c>
      <c r="D678" s="55">
        <v>9789865071899</v>
      </c>
      <c r="E678" s="56" t="s">
        <v>6310</v>
      </c>
    </row>
    <row r="679" spans="1:5" x14ac:dyDescent="0.3">
      <c r="A679" s="68">
        <v>678</v>
      </c>
      <c r="B679" s="48" t="s">
        <v>5966</v>
      </c>
      <c r="C679" s="49">
        <v>44161</v>
      </c>
      <c r="D679" s="55">
        <v>9789863233633</v>
      </c>
      <c r="E679" s="56" t="s">
        <v>6311</v>
      </c>
    </row>
    <row r="680" spans="1:5" x14ac:dyDescent="0.3">
      <c r="A680" s="68">
        <v>679</v>
      </c>
      <c r="B680" s="48" t="s">
        <v>5967</v>
      </c>
      <c r="C680" s="49">
        <v>44165</v>
      </c>
      <c r="D680" s="55">
        <v>9789863233626</v>
      </c>
      <c r="E680" s="56" t="s">
        <v>6312</v>
      </c>
    </row>
    <row r="681" spans="1:5" x14ac:dyDescent="0.3">
      <c r="A681" s="68">
        <v>680</v>
      </c>
      <c r="B681" s="48" t="s">
        <v>5968</v>
      </c>
      <c r="C681" s="49">
        <v>44169</v>
      </c>
      <c r="D681" s="55">
        <v>9789864345090</v>
      </c>
      <c r="E681" s="56" t="s">
        <v>6313</v>
      </c>
    </row>
    <row r="682" spans="1:5" x14ac:dyDescent="0.3">
      <c r="A682" s="68">
        <v>681</v>
      </c>
      <c r="B682" s="48" t="s">
        <v>3462</v>
      </c>
      <c r="C682" s="49">
        <v>44169</v>
      </c>
      <c r="D682" s="55">
        <v>9789864345069</v>
      </c>
      <c r="E682" s="56" t="s">
        <v>6314</v>
      </c>
    </row>
    <row r="683" spans="1:5" x14ac:dyDescent="0.3">
      <c r="A683" s="68">
        <v>682</v>
      </c>
      <c r="B683" s="48" t="s">
        <v>5969</v>
      </c>
      <c r="C683" s="49">
        <v>44169</v>
      </c>
      <c r="D683" s="55">
        <v>9789864345144</v>
      </c>
      <c r="E683" s="56" t="s">
        <v>6315</v>
      </c>
    </row>
    <row r="684" spans="1:5" x14ac:dyDescent="0.3">
      <c r="A684" s="68">
        <v>683</v>
      </c>
      <c r="B684" s="48" t="s">
        <v>5970</v>
      </c>
      <c r="C684" s="49">
        <v>44169</v>
      </c>
      <c r="D684" s="55">
        <v>9789864345151</v>
      </c>
      <c r="E684" s="56" t="s">
        <v>6316</v>
      </c>
    </row>
    <row r="685" spans="1:5" x14ac:dyDescent="0.3">
      <c r="A685" s="68">
        <v>684</v>
      </c>
      <c r="B685" s="48" t="s">
        <v>5971</v>
      </c>
      <c r="C685" s="49">
        <v>44169</v>
      </c>
      <c r="D685" s="55">
        <v>9789864345083</v>
      </c>
      <c r="E685" s="56" t="s">
        <v>6317</v>
      </c>
    </row>
    <row r="686" spans="1:5" x14ac:dyDescent="0.3">
      <c r="A686" s="68">
        <v>685</v>
      </c>
      <c r="B686" s="48" t="s">
        <v>3466</v>
      </c>
      <c r="C686" s="49">
        <v>44169</v>
      </c>
      <c r="D686" s="55">
        <v>9789864345205</v>
      </c>
      <c r="E686" s="56" t="s">
        <v>6318</v>
      </c>
    </row>
    <row r="687" spans="1:5" x14ac:dyDescent="0.3">
      <c r="A687" s="68">
        <v>686</v>
      </c>
      <c r="B687" s="48" t="s">
        <v>5972</v>
      </c>
      <c r="C687" s="49">
        <v>44173</v>
      </c>
      <c r="D687" s="55">
        <v>9789570855128</v>
      </c>
      <c r="E687" s="56" t="s">
        <v>6319</v>
      </c>
    </row>
    <row r="688" spans="1:5" x14ac:dyDescent="0.3">
      <c r="A688" s="68">
        <v>687</v>
      </c>
      <c r="B688" s="48" t="s">
        <v>5973</v>
      </c>
      <c r="C688" s="49">
        <v>44180</v>
      </c>
      <c r="D688" s="55">
        <v>9789865024758</v>
      </c>
      <c r="E688" s="56" t="s">
        <v>6320</v>
      </c>
    </row>
    <row r="689" spans="1:5" x14ac:dyDescent="0.3">
      <c r="A689" s="68">
        <v>688</v>
      </c>
      <c r="B689" s="48" t="s">
        <v>5974</v>
      </c>
      <c r="C689" s="49">
        <v>44180</v>
      </c>
      <c r="D689" s="55">
        <v>9789865026004</v>
      </c>
      <c r="E689" s="56" t="s">
        <v>6321</v>
      </c>
    </row>
    <row r="690" spans="1:5" x14ac:dyDescent="0.3">
      <c r="A690" s="68">
        <v>689</v>
      </c>
      <c r="B690" s="48" t="s">
        <v>57</v>
      </c>
      <c r="C690" s="49">
        <v>44180</v>
      </c>
      <c r="D690" s="55">
        <v>9789865024819</v>
      </c>
      <c r="E690" s="56" t="s">
        <v>6322</v>
      </c>
    </row>
    <row r="691" spans="1:5" x14ac:dyDescent="0.3">
      <c r="A691" s="68">
        <v>690</v>
      </c>
      <c r="B691" s="48" t="s">
        <v>5975</v>
      </c>
      <c r="C691" s="49">
        <v>44181</v>
      </c>
      <c r="D691" s="55">
        <v>9789865025458</v>
      </c>
      <c r="E691" s="56" t="s">
        <v>6323</v>
      </c>
    </row>
    <row r="692" spans="1:5" x14ac:dyDescent="0.3">
      <c r="A692" s="68">
        <v>691</v>
      </c>
      <c r="B692" s="48" t="s">
        <v>5976</v>
      </c>
      <c r="C692" s="49">
        <v>44182</v>
      </c>
      <c r="D692" s="55">
        <v>9789865025601</v>
      </c>
      <c r="E692" s="56" t="s">
        <v>6324</v>
      </c>
    </row>
    <row r="693" spans="1:5" x14ac:dyDescent="0.3">
      <c r="A693" s="68">
        <v>692</v>
      </c>
      <c r="B693" s="48" t="s">
        <v>5977</v>
      </c>
      <c r="C693" s="49">
        <v>44182</v>
      </c>
      <c r="D693" s="55">
        <v>9789865026028</v>
      </c>
      <c r="E693" s="56" t="s">
        <v>6325</v>
      </c>
    </row>
    <row r="694" spans="1:5" x14ac:dyDescent="0.3">
      <c r="A694" s="68">
        <v>693</v>
      </c>
      <c r="B694" s="48" t="s">
        <v>5978</v>
      </c>
      <c r="C694" s="49">
        <v>43389</v>
      </c>
      <c r="D694" s="55">
        <v>9789571375021</v>
      </c>
      <c r="E694" s="56" t="s">
        <v>6326</v>
      </c>
    </row>
    <row r="695" spans="1:5" x14ac:dyDescent="0.3">
      <c r="A695" s="68">
        <v>694</v>
      </c>
      <c r="B695" s="48" t="s">
        <v>5979</v>
      </c>
      <c r="C695" s="49">
        <v>43405</v>
      </c>
      <c r="D695" s="55">
        <v>9789571375038</v>
      </c>
      <c r="E695" s="56" t="s">
        <v>6327</v>
      </c>
    </row>
    <row r="696" spans="1:5" x14ac:dyDescent="0.3">
      <c r="A696" s="68">
        <v>695</v>
      </c>
      <c r="B696" s="48" t="s">
        <v>5980</v>
      </c>
      <c r="C696" s="49">
        <v>43536</v>
      </c>
      <c r="D696" s="55">
        <v>9789863502111</v>
      </c>
      <c r="E696" s="56" t="s">
        <v>6328</v>
      </c>
    </row>
    <row r="697" spans="1:5" x14ac:dyDescent="0.3">
      <c r="A697" s="68">
        <v>696</v>
      </c>
      <c r="B697" s="48" t="s">
        <v>5981</v>
      </c>
      <c r="C697" s="49">
        <v>43649</v>
      </c>
      <c r="D697" s="55">
        <v>9789864769506</v>
      </c>
      <c r="E697" s="56" t="s">
        <v>6329</v>
      </c>
    </row>
    <row r="698" spans="1:5" x14ac:dyDescent="0.3">
      <c r="A698" s="68">
        <v>697</v>
      </c>
      <c r="B698" s="48" t="s">
        <v>5982</v>
      </c>
      <c r="C698" s="49">
        <v>43655</v>
      </c>
      <c r="D698" s="55">
        <v>9789864764440</v>
      </c>
      <c r="E698" s="56" t="s">
        <v>6330</v>
      </c>
    </row>
    <row r="699" spans="1:5" x14ac:dyDescent="0.3">
      <c r="A699" s="68">
        <v>698</v>
      </c>
      <c r="B699" s="48" t="s">
        <v>5983</v>
      </c>
      <c r="C699" s="49">
        <v>43662</v>
      </c>
      <c r="D699" s="55">
        <v>9789864342266</v>
      </c>
      <c r="E699" s="56" t="s">
        <v>6331</v>
      </c>
    </row>
    <row r="700" spans="1:5" x14ac:dyDescent="0.3">
      <c r="A700" s="68">
        <v>699</v>
      </c>
      <c r="B700" s="48" t="s">
        <v>5984</v>
      </c>
      <c r="C700" s="49">
        <v>43662</v>
      </c>
      <c r="D700" s="55">
        <v>9789864342877</v>
      </c>
      <c r="E700" s="56" t="s">
        <v>6332</v>
      </c>
    </row>
    <row r="701" spans="1:5" x14ac:dyDescent="0.3">
      <c r="A701" s="68">
        <v>700</v>
      </c>
      <c r="B701" s="48" t="s">
        <v>5985</v>
      </c>
      <c r="C701" s="49">
        <v>43706</v>
      </c>
      <c r="D701" s="55">
        <v>9789864767618</v>
      </c>
      <c r="E701" s="56" t="s">
        <v>6333</v>
      </c>
    </row>
    <row r="702" spans="1:5" x14ac:dyDescent="0.3">
      <c r="A702" s="68">
        <v>701</v>
      </c>
      <c r="B702" s="48" t="s">
        <v>5986</v>
      </c>
      <c r="C702" s="49">
        <v>43829</v>
      </c>
      <c r="D702" s="55"/>
      <c r="E702" s="56" t="s">
        <v>6334</v>
      </c>
    </row>
    <row r="703" spans="1:5" x14ac:dyDescent="0.3">
      <c r="A703" s="68">
        <v>702</v>
      </c>
      <c r="B703" s="48" t="s">
        <v>5987</v>
      </c>
      <c r="C703" s="49">
        <v>43829</v>
      </c>
      <c r="D703" s="55"/>
      <c r="E703" s="56" t="s">
        <v>6335</v>
      </c>
    </row>
    <row r="704" spans="1:5" x14ac:dyDescent="0.3">
      <c r="A704" s="68">
        <v>703</v>
      </c>
      <c r="B704" s="48" t="s">
        <v>5988</v>
      </c>
      <c r="C704" s="49">
        <v>43868</v>
      </c>
      <c r="D704" s="55">
        <v>9789865070687</v>
      </c>
      <c r="E704" s="56" t="s">
        <v>6336</v>
      </c>
    </row>
    <row r="705" spans="1:5" x14ac:dyDescent="0.3">
      <c r="A705" s="68">
        <v>704</v>
      </c>
      <c r="B705" s="48" t="s">
        <v>5989</v>
      </c>
      <c r="C705" s="49">
        <v>43885</v>
      </c>
      <c r="D705" s="55"/>
      <c r="E705" s="56" t="s">
        <v>6337</v>
      </c>
    </row>
    <row r="706" spans="1:5" x14ac:dyDescent="0.3">
      <c r="A706" s="68">
        <v>705</v>
      </c>
      <c r="B706" s="48" t="s">
        <v>5990</v>
      </c>
      <c r="C706" s="49">
        <v>43931</v>
      </c>
      <c r="D706" s="55">
        <v>9789865071103</v>
      </c>
      <c r="E706" s="56" t="s">
        <v>6338</v>
      </c>
    </row>
    <row r="707" spans="1:5" x14ac:dyDescent="0.3">
      <c r="A707" s="68">
        <v>706</v>
      </c>
      <c r="B707" s="48" t="s">
        <v>5991</v>
      </c>
      <c r="C707" s="49">
        <v>43934</v>
      </c>
      <c r="D707" s="55">
        <v>9789869871006</v>
      </c>
      <c r="E707" s="56" t="s">
        <v>6339</v>
      </c>
    </row>
    <row r="708" spans="1:5" x14ac:dyDescent="0.3">
      <c r="A708" s="68">
        <v>707</v>
      </c>
      <c r="B708" s="48" t="s">
        <v>2878</v>
      </c>
      <c r="C708" s="49">
        <v>43963</v>
      </c>
      <c r="D708" s="55">
        <v>9789869851381</v>
      </c>
      <c r="E708" s="56" t="s">
        <v>6340</v>
      </c>
    </row>
    <row r="709" spans="1:5" x14ac:dyDescent="0.3">
      <c r="A709" s="68">
        <v>708</v>
      </c>
      <c r="B709" s="48" t="s">
        <v>5992</v>
      </c>
      <c r="C709" s="49">
        <v>43965</v>
      </c>
      <c r="D709" s="55">
        <v>9789862488768</v>
      </c>
      <c r="E709" s="56" t="s">
        <v>6341</v>
      </c>
    </row>
    <row r="710" spans="1:5" x14ac:dyDescent="0.3">
      <c r="A710" s="68">
        <v>709</v>
      </c>
      <c r="B710" s="48" t="s">
        <v>5993</v>
      </c>
      <c r="C710" s="49">
        <v>43969</v>
      </c>
      <c r="D710" s="55">
        <v>9789571381640</v>
      </c>
      <c r="E710" s="56" t="s">
        <v>6342</v>
      </c>
    </row>
    <row r="711" spans="1:5" x14ac:dyDescent="0.3">
      <c r="A711" s="68">
        <v>710</v>
      </c>
      <c r="B711" s="48" t="s">
        <v>5994</v>
      </c>
      <c r="C711" s="49">
        <v>43972</v>
      </c>
      <c r="D711" s="55"/>
      <c r="E711" s="56" t="s">
        <v>6343</v>
      </c>
    </row>
    <row r="712" spans="1:5" x14ac:dyDescent="0.3">
      <c r="A712" s="68">
        <v>711</v>
      </c>
      <c r="B712" s="48" t="s">
        <v>5995</v>
      </c>
      <c r="C712" s="49">
        <v>43972</v>
      </c>
      <c r="D712" s="55"/>
      <c r="E712" s="56" t="s">
        <v>6344</v>
      </c>
    </row>
    <row r="713" spans="1:5" x14ac:dyDescent="0.3">
      <c r="A713" s="68">
        <v>712</v>
      </c>
      <c r="B713" s="48" t="s">
        <v>5996</v>
      </c>
      <c r="C713" s="49">
        <v>43979</v>
      </c>
      <c r="D713" s="55">
        <v>9789865535001</v>
      </c>
      <c r="E713" s="56" t="s">
        <v>6345</v>
      </c>
    </row>
    <row r="714" spans="1:5" x14ac:dyDescent="0.3">
      <c r="A714" s="68">
        <v>713</v>
      </c>
      <c r="B714" s="48" t="s">
        <v>5997</v>
      </c>
      <c r="C714" s="49">
        <v>43979</v>
      </c>
      <c r="D714" s="55">
        <v>9789571381589</v>
      </c>
      <c r="E714" s="56" t="s">
        <v>6346</v>
      </c>
    </row>
    <row r="715" spans="1:5" x14ac:dyDescent="0.3">
      <c r="A715" s="68">
        <v>714</v>
      </c>
      <c r="B715" s="48" t="s">
        <v>5998</v>
      </c>
      <c r="C715" s="49">
        <v>43986</v>
      </c>
      <c r="D715" s="55">
        <v>9789869884204</v>
      </c>
      <c r="E715" s="56" t="s">
        <v>6347</v>
      </c>
    </row>
    <row r="716" spans="1:5" x14ac:dyDescent="0.3">
      <c r="A716" s="68">
        <v>715</v>
      </c>
      <c r="B716" s="48" t="s">
        <v>5999</v>
      </c>
      <c r="C716" s="49">
        <v>44005</v>
      </c>
      <c r="D716" s="55">
        <v>9789869874151</v>
      </c>
      <c r="E716" s="56" t="s">
        <v>6348</v>
      </c>
    </row>
    <row r="717" spans="1:5" x14ac:dyDescent="0.3">
      <c r="A717" s="68">
        <v>716</v>
      </c>
      <c r="B717" s="48" t="s">
        <v>6000</v>
      </c>
      <c r="C717" s="49">
        <v>44027</v>
      </c>
      <c r="D717" s="55">
        <v>9789571382364</v>
      </c>
      <c r="E717" s="56" t="s">
        <v>6349</v>
      </c>
    </row>
    <row r="718" spans="1:5" x14ac:dyDescent="0.3">
      <c r="A718" s="68">
        <v>717</v>
      </c>
      <c r="B718" s="48" t="s">
        <v>3456</v>
      </c>
      <c r="C718" s="49">
        <v>44078</v>
      </c>
      <c r="D718" s="55">
        <v>9789864344918</v>
      </c>
      <c r="E718" s="56" t="s">
        <v>6350</v>
      </c>
    </row>
    <row r="719" spans="1:5" x14ac:dyDescent="0.3">
      <c r="A719" s="68">
        <v>718</v>
      </c>
      <c r="B719" s="48" t="s">
        <v>3483</v>
      </c>
      <c r="C719" s="49">
        <v>44085</v>
      </c>
      <c r="D719" s="55">
        <v>9789865024987</v>
      </c>
      <c r="E719" s="56" t="s">
        <v>6351</v>
      </c>
    </row>
    <row r="720" spans="1:5" x14ac:dyDescent="0.3">
      <c r="A720" s="68">
        <v>719</v>
      </c>
      <c r="B720" s="48" t="s">
        <v>6001</v>
      </c>
      <c r="C720" s="49">
        <v>44085</v>
      </c>
      <c r="D720" s="55">
        <v>9789865025229</v>
      </c>
      <c r="E720" s="56" t="s">
        <v>6352</v>
      </c>
    </row>
    <row r="721" spans="1:5" x14ac:dyDescent="0.3">
      <c r="A721" s="68">
        <v>720</v>
      </c>
      <c r="B721" s="48" t="s">
        <v>6002</v>
      </c>
      <c r="C721" s="49">
        <v>44085</v>
      </c>
      <c r="D721" s="55">
        <v>9789865025267</v>
      </c>
      <c r="E721" s="56" t="s">
        <v>6353</v>
      </c>
    </row>
    <row r="722" spans="1:5" x14ac:dyDescent="0.3">
      <c r="A722" s="68">
        <v>721</v>
      </c>
      <c r="B722" s="48" t="s">
        <v>6003</v>
      </c>
      <c r="C722" s="49">
        <v>44085</v>
      </c>
      <c r="D722" s="55">
        <v>9789865025137</v>
      </c>
      <c r="E722" s="56" t="s">
        <v>6354</v>
      </c>
    </row>
    <row r="723" spans="1:5" x14ac:dyDescent="0.3">
      <c r="A723" s="68">
        <v>722</v>
      </c>
      <c r="B723" s="48" t="s">
        <v>6004</v>
      </c>
      <c r="C723" s="49">
        <v>44089</v>
      </c>
      <c r="D723" s="55">
        <v>9789865071509</v>
      </c>
      <c r="E723" s="56" t="s">
        <v>6355</v>
      </c>
    </row>
    <row r="724" spans="1:5" x14ac:dyDescent="0.3">
      <c r="A724" s="68">
        <v>723</v>
      </c>
      <c r="B724" s="48" t="s">
        <v>6005</v>
      </c>
      <c r="C724" s="49">
        <v>44099</v>
      </c>
      <c r="D724" s="55">
        <v>9789865071394</v>
      </c>
      <c r="E724" s="56" t="s">
        <v>6356</v>
      </c>
    </row>
    <row r="725" spans="1:5" x14ac:dyDescent="0.3">
      <c r="A725" s="68">
        <v>724</v>
      </c>
      <c r="B725" s="48" t="s">
        <v>6006</v>
      </c>
      <c r="C725" s="49">
        <v>44120</v>
      </c>
      <c r="D725" s="55">
        <v>9789862489116</v>
      </c>
      <c r="E725" s="56" t="s">
        <v>6357</v>
      </c>
    </row>
    <row r="726" spans="1:5" x14ac:dyDescent="0.3">
      <c r="A726" s="68">
        <v>725</v>
      </c>
      <c r="B726" s="48" t="s">
        <v>6007</v>
      </c>
      <c r="C726" s="49">
        <v>44120</v>
      </c>
      <c r="D726" s="55">
        <v>9789570532883</v>
      </c>
      <c r="E726" s="56" t="s">
        <v>6358</v>
      </c>
    </row>
    <row r="727" spans="1:5" x14ac:dyDescent="0.3">
      <c r="A727" s="68">
        <v>726</v>
      </c>
      <c r="B727" s="48" t="s">
        <v>6008</v>
      </c>
      <c r="C727" s="49">
        <v>44123</v>
      </c>
      <c r="D727" s="55">
        <v>9789869941020</v>
      </c>
      <c r="E727" s="56" t="s">
        <v>6359</v>
      </c>
    </row>
    <row r="728" spans="1:5" x14ac:dyDescent="0.3">
      <c r="A728" s="68">
        <v>727</v>
      </c>
      <c r="B728" s="48" t="s">
        <v>3388</v>
      </c>
      <c r="C728" s="49">
        <v>44134</v>
      </c>
      <c r="D728" s="55">
        <v>9789865535667</v>
      </c>
      <c r="E728" s="56" t="s">
        <v>6360</v>
      </c>
    </row>
    <row r="729" spans="1:5" x14ac:dyDescent="0.3">
      <c r="A729" s="68">
        <v>728</v>
      </c>
      <c r="B729" s="48" t="s">
        <v>6009</v>
      </c>
      <c r="C729" s="49">
        <v>44133</v>
      </c>
      <c r="D729" s="55">
        <v>9789869894104</v>
      </c>
      <c r="E729" s="56" t="s">
        <v>6361</v>
      </c>
    </row>
    <row r="730" spans="1:5" x14ac:dyDescent="0.3">
      <c r="A730" s="68">
        <v>729</v>
      </c>
      <c r="B730" s="48" t="s">
        <v>3389</v>
      </c>
      <c r="C730" s="49">
        <v>44145</v>
      </c>
      <c r="D730" s="55">
        <v>9789865535988</v>
      </c>
      <c r="E730" s="56" t="s">
        <v>6362</v>
      </c>
    </row>
    <row r="731" spans="1:5" x14ac:dyDescent="0.3">
      <c r="A731" s="68">
        <v>730</v>
      </c>
      <c r="B731" s="48" t="s">
        <v>6010</v>
      </c>
      <c r="C731" s="49">
        <v>44146</v>
      </c>
      <c r="D731" s="55">
        <v>9789869884235</v>
      </c>
      <c r="E731" s="56" t="s">
        <v>6363</v>
      </c>
    </row>
    <row r="732" spans="1:5" x14ac:dyDescent="0.3">
      <c r="A732" s="68">
        <v>731</v>
      </c>
      <c r="B732" s="48" t="s">
        <v>6011</v>
      </c>
      <c r="C732" s="49">
        <v>44146</v>
      </c>
      <c r="D732" s="55">
        <v>9789865511395</v>
      </c>
      <c r="E732" s="56" t="s">
        <v>6364</v>
      </c>
    </row>
    <row r="733" spans="1:5" x14ac:dyDescent="0.3">
      <c r="A733" s="68">
        <v>732</v>
      </c>
      <c r="B733" s="48" t="s">
        <v>6012</v>
      </c>
      <c r="C733" s="49">
        <v>44147</v>
      </c>
      <c r="D733" s="55">
        <v>9789570856279</v>
      </c>
      <c r="E733" s="56" t="s">
        <v>6365</v>
      </c>
    </row>
    <row r="734" spans="1:5" x14ac:dyDescent="0.3">
      <c r="A734" s="68">
        <v>733</v>
      </c>
      <c r="B734" s="48" t="s">
        <v>6013</v>
      </c>
      <c r="C734" s="49">
        <v>44155</v>
      </c>
      <c r="D734" s="55">
        <v>9789571384160</v>
      </c>
      <c r="E734" s="56" t="s">
        <v>6366</v>
      </c>
    </row>
    <row r="735" spans="1:5" x14ac:dyDescent="0.3">
      <c r="A735" s="68">
        <v>734</v>
      </c>
      <c r="B735" s="48" t="s">
        <v>6014</v>
      </c>
      <c r="C735" s="49">
        <v>44169</v>
      </c>
      <c r="D735" s="55">
        <v>9789864062072</v>
      </c>
      <c r="E735" s="56" t="s">
        <v>6367</v>
      </c>
    </row>
    <row r="736" spans="1:5" x14ac:dyDescent="0.3">
      <c r="A736" s="68">
        <v>735</v>
      </c>
      <c r="B736" s="48" t="s">
        <v>6015</v>
      </c>
      <c r="C736" s="49">
        <v>44165</v>
      </c>
      <c r="D736" s="55">
        <v>9789571384146</v>
      </c>
      <c r="E736" s="56" t="s">
        <v>6368</v>
      </c>
    </row>
    <row r="737" spans="1:5" x14ac:dyDescent="0.3">
      <c r="A737" s="68">
        <v>736</v>
      </c>
      <c r="B737" s="48" t="s">
        <v>3449</v>
      </c>
      <c r="C737" s="49">
        <v>44166</v>
      </c>
      <c r="D737" s="55">
        <v>9789571384290</v>
      </c>
      <c r="E737" s="56" t="s">
        <v>6369</v>
      </c>
    </row>
    <row r="738" spans="1:5" x14ac:dyDescent="0.3">
      <c r="A738" s="68">
        <v>737</v>
      </c>
      <c r="B738" s="48" t="s">
        <v>3070</v>
      </c>
      <c r="C738" s="49">
        <v>44166</v>
      </c>
      <c r="D738" s="55">
        <v>9789865535742</v>
      </c>
      <c r="E738" s="56" t="s">
        <v>6370</v>
      </c>
    </row>
    <row r="739" spans="1:5" x14ac:dyDescent="0.3">
      <c r="A739" s="68">
        <v>738</v>
      </c>
      <c r="B739" s="48" t="s">
        <v>3440</v>
      </c>
      <c r="C739" s="49">
        <v>44166</v>
      </c>
      <c r="D739" s="55">
        <v>9789865250065</v>
      </c>
      <c r="E739" s="56" t="s">
        <v>6371</v>
      </c>
    </row>
    <row r="740" spans="1:5" x14ac:dyDescent="0.3">
      <c r="A740" s="68">
        <v>739</v>
      </c>
      <c r="B740" s="48" t="s">
        <v>6016</v>
      </c>
      <c r="C740" s="49">
        <v>44168</v>
      </c>
      <c r="D740" s="55">
        <v>9789863844600</v>
      </c>
      <c r="E740" s="56" t="s">
        <v>6372</v>
      </c>
    </row>
    <row r="741" spans="1:5" x14ac:dyDescent="0.3">
      <c r="A741" s="68">
        <v>740</v>
      </c>
      <c r="B741" s="48" t="s">
        <v>3463</v>
      </c>
      <c r="C741" s="49">
        <v>44169</v>
      </c>
      <c r="D741" s="55">
        <v>9789864345120</v>
      </c>
      <c r="E741" s="56" t="s">
        <v>6373</v>
      </c>
    </row>
    <row r="742" spans="1:5" x14ac:dyDescent="0.3">
      <c r="A742" s="68">
        <v>741</v>
      </c>
      <c r="B742" s="48" t="s">
        <v>6017</v>
      </c>
      <c r="C742" s="49">
        <v>44173</v>
      </c>
      <c r="D742" s="55">
        <v>9789862489260</v>
      </c>
      <c r="E742" s="56" t="s">
        <v>6374</v>
      </c>
    </row>
    <row r="743" spans="1:5" x14ac:dyDescent="0.3">
      <c r="A743" s="68">
        <v>742</v>
      </c>
      <c r="B743" s="48" t="s">
        <v>6018</v>
      </c>
      <c r="C743" s="49">
        <v>44173</v>
      </c>
      <c r="D743" s="55">
        <v>9789862489093</v>
      </c>
      <c r="E743" s="56" t="s">
        <v>6375</v>
      </c>
    </row>
    <row r="744" spans="1:5" x14ac:dyDescent="0.3">
      <c r="A744" s="68">
        <v>743</v>
      </c>
      <c r="B744" s="48" t="s">
        <v>6019</v>
      </c>
      <c r="C744" s="49">
        <v>44176</v>
      </c>
      <c r="D744" s="55">
        <v>9789571383873</v>
      </c>
      <c r="E744" s="56" t="s">
        <v>6376</v>
      </c>
    </row>
    <row r="745" spans="1:5" x14ac:dyDescent="0.3">
      <c r="A745" s="68">
        <v>744</v>
      </c>
      <c r="B745" s="48" t="s">
        <v>6020</v>
      </c>
      <c r="C745" s="49">
        <v>44176</v>
      </c>
      <c r="D745" s="55">
        <v>9789862489253</v>
      </c>
      <c r="E745" s="56" t="s">
        <v>6377</v>
      </c>
    </row>
    <row r="746" spans="1:5" x14ac:dyDescent="0.3">
      <c r="A746" s="68">
        <v>745</v>
      </c>
      <c r="B746" s="48" t="s">
        <v>6021</v>
      </c>
      <c r="C746" s="49">
        <v>44180</v>
      </c>
      <c r="D746" s="55">
        <v>9789865025281</v>
      </c>
      <c r="E746" s="56" t="s">
        <v>6378</v>
      </c>
    </row>
    <row r="747" spans="1:5" x14ac:dyDescent="0.3">
      <c r="A747" s="68">
        <v>746</v>
      </c>
      <c r="B747" s="48" t="s">
        <v>6022</v>
      </c>
      <c r="C747" s="49">
        <v>44181</v>
      </c>
      <c r="D747" s="55">
        <v>9789865026288</v>
      </c>
      <c r="E747" s="56" t="s">
        <v>6379</v>
      </c>
    </row>
    <row r="748" spans="1:5" x14ac:dyDescent="0.3">
      <c r="A748" s="68">
        <v>747</v>
      </c>
      <c r="B748" s="48" t="s">
        <v>6023</v>
      </c>
      <c r="C748" s="49">
        <v>44182</v>
      </c>
      <c r="D748" s="55">
        <v>9789865025984</v>
      </c>
      <c r="E748" s="56" t="s">
        <v>6380</v>
      </c>
    </row>
    <row r="749" spans="1:5" x14ac:dyDescent="0.3">
      <c r="A749" s="68">
        <v>748</v>
      </c>
      <c r="B749" s="48" t="s">
        <v>6024</v>
      </c>
      <c r="C749" s="49">
        <v>44189</v>
      </c>
      <c r="D749" s="55">
        <v>9789869941068</v>
      </c>
      <c r="E749" s="56" t="s">
        <v>6381</v>
      </c>
    </row>
    <row r="750" spans="1:5" x14ac:dyDescent="0.3">
      <c r="A750" s="68">
        <v>749</v>
      </c>
      <c r="B750" s="48" t="s">
        <v>6025</v>
      </c>
      <c r="C750" s="49">
        <v>44189</v>
      </c>
      <c r="D750" s="55">
        <v>9789865524326</v>
      </c>
      <c r="E750" s="56" t="s">
        <v>6382</v>
      </c>
    </row>
    <row r="751" spans="1:5" x14ac:dyDescent="0.3">
      <c r="A751" s="68">
        <v>750</v>
      </c>
      <c r="B751" s="48" t="s">
        <v>3096</v>
      </c>
      <c r="C751" s="49">
        <v>44194</v>
      </c>
      <c r="D751" s="55">
        <v>9789865250089</v>
      </c>
      <c r="E751" s="56" t="s">
        <v>6383</v>
      </c>
    </row>
    <row r="752" spans="1:5" x14ac:dyDescent="0.3">
      <c r="A752" s="68">
        <v>751</v>
      </c>
      <c r="B752" s="48" t="s">
        <v>3484</v>
      </c>
      <c r="C752" s="49">
        <v>44194</v>
      </c>
      <c r="D752" s="55">
        <v>9789865250157</v>
      </c>
      <c r="E752" s="56" t="s">
        <v>6384</v>
      </c>
    </row>
    <row r="753" spans="1:5" x14ac:dyDescent="0.3">
      <c r="A753" s="68">
        <v>752</v>
      </c>
      <c r="B753" s="48" t="s">
        <v>3485</v>
      </c>
      <c r="C753" s="49">
        <v>44194</v>
      </c>
      <c r="D753" s="55">
        <v>9789865535995</v>
      </c>
      <c r="E753" s="56" t="s">
        <v>6385</v>
      </c>
    </row>
    <row r="754" spans="1:5" x14ac:dyDescent="0.3">
      <c r="A754" s="68">
        <v>753</v>
      </c>
      <c r="B754" s="48" t="s">
        <v>6026</v>
      </c>
      <c r="C754" s="49">
        <v>44006</v>
      </c>
      <c r="D754" s="55">
        <v>9789869693325</v>
      </c>
      <c r="E754" s="56" t="s">
        <v>6386</v>
      </c>
    </row>
    <row r="755" spans="1:5" x14ac:dyDescent="0.3">
      <c r="A755" s="68">
        <v>754</v>
      </c>
      <c r="B755" s="48" t="s">
        <v>6027</v>
      </c>
      <c r="C755" s="49">
        <v>44085</v>
      </c>
      <c r="D755" s="55">
        <v>9789865025144</v>
      </c>
      <c r="E755" s="56" t="s">
        <v>6387</v>
      </c>
    </row>
    <row r="756" spans="1:5" x14ac:dyDescent="0.3">
      <c r="A756" s="68">
        <v>755</v>
      </c>
      <c r="B756" s="48" t="s">
        <v>6028</v>
      </c>
      <c r="C756" s="49">
        <v>44116</v>
      </c>
      <c r="D756" s="55">
        <v>9789864062027</v>
      </c>
      <c r="E756" s="56" t="s">
        <v>6388</v>
      </c>
    </row>
    <row r="757" spans="1:5" x14ac:dyDescent="0.3">
      <c r="A757" s="68">
        <v>756</v>
      </c>
      <c r="B757" s="48" t="s">
        <v>6029</v>
      </c>
      <c r="C757" s="49">
        <v>44105</v>
      </c>
      <c r="D757" s="55">
        <v>9789869756310</v>
      </c>
      <c r="E757" s="56" t="s">
        <v>6389</v>
      </c>
    </row>
    <row r="758" spans="1:5" x14ac:dyDescent="0.3">
      <c r="A758" s="68">
        <v>757</v>
      </c>
      <c r="B758" s="48" t="s">
        <v>6030</v>
      </c>
      <c r="C758" s="49">
        <v>44110</v>
      </c>
      <c r="D758" s="55">
        <v>9789869026120</v>
      </c>
      <c r="E758" s="56" t="s">
        <v>6390</v>
      </c>
    </row>
    <row r="759" spans="1:5" x14ac:dyDescent="0.3">
      <c r="A759" s="68">
        <v>758</v>
      </c>
      <c r="B759" s="48" t="s">
        <v>6031</v>
      </c>
      <c r="C759" s="49">
        <v>44110</v>
      </c>
      <c r="D759" s="55">
        <v>9789869026150</v>
      </c>
      <c r="E759" s="56" t="s">
        <v>6391</v>
      </c>
    </row>
    <row r="760" spans="1:5" x14ac:dyDescent="0.3">
      <c r="A760" s="68">
        <v>759</v>
      </c>
      <c r="B760" s="48" t="s">
        <v>6032</v>
      </c>
      <c r="C760" s="49">
        <v>44111</v>
      </c>
      <c r="D760" s="55">
        <v>9789571383521</v>
      </c>
      <c r="E760" s="56" t="s">
        <v>6392</v>
      </c>
    </row>
    <row r="761" spans="1:5" x14ac:dyDescent="0.3">
      <c r="A761" s="68">
        <v>760</v>
      </c>
      <c r="B761" s="48" t="s">
        <v>6033</v>
      </c>
      <c r="C761" s="49">
        <v>44111</v>
      </c>
      <c r="D761" s="55">
        <v>9789571383217</v>
      </c>
      <c r="E761" s="56" t="s">
        <v>6393</v>
      </c>
    </row>
    <row r="762" spans="1:5" x14ac:dyDescent="0.3">
      <c r="A762" s="68">
        <v>761</v>
      </c>
      <c r="B762" s="48" t="s">
        <v>6034</v>
      </c>
      <c r="C762" s="49">
        <v>44112</v>
      </c>
      <c r="D762" s="55">
        <v>9789571383224</v>
      </c>
      <c r="E762" s="56" t="s">
        <v>6394</v>
      </c>
    </row>
    <row r="763" spans="1:5" x14ac:dyDescent="0.3">
      <c r="A763" s="68">
        <v>762</v>
      </c>
      <c r="B763" s="48" t="s">
        <v>6035</v>
      </c>
      <c r="C763" s="49">
        <v>44120</v>
      </c>
      <c r="D763" s="55">
        <v>9789570532852</v>
      </c>
      <c r="E763" s="56" t="s">
        <v>6395</v>
      </c>
    </row>
    <row r="764" spans="1:5" x14ac:dyDescent="0.3">
      <c r="A764" s="68">
        <v>763</v>
      </c>
      <c r="B764" s="48" t="s">
        <v>6036</v>
      </c>
      <c r="C764" s="49">
        <v>44123</v>
      </c>
      <c r="D764" s="55">
        <v>9789869911535</v>
      </c>
      <c r="E764" s="56" t="s">
        <v>6396</v>
      </c>
    </row>
    <row r="765" spans="1:5" x14ac:dyDescent="0.3">
      <c r="A765" s="68">
        <v>764</v>
      </c>
      <c r="B765" s="48" t="s">
        <v>6037</v>
      </c>
      <c r="C765" s="49">
        <v>44123</v>
      </c>
      <c r="D765" s="55">
        <v>9789863597742</v>
      </c>
      <c r="E765" s="56" t="s">
        <v>6397</v>
      </c>
    </row>
    <row r="766" spans="1:5" x14ac:dyDescent="0.3">
      <c r="A766" s="68">
        <v>765</v>
      </c>
      <c r="B766" s="48" t="s">
        <v>6038</v>
      </c>
      <c r="C766" s="49">
        <v>44155</v>
      </c>
      <c r="D766" s="55">
        <v>9789864062065</v>
      </c>
      <c r="E766" s="56" t="s">
        <v>6398</v>
      </c>
    </row>
    <row r="767" spans="1:5" x14ac:dyDescent="0.3">
      <c r="A767" s="68">
        <v>766</v>
      </c>
      <c r="B767" s="48" t="s">
        <v>6039</v>
      </c>
      <c r="C767" s="49">
        <v>44137</v>
      </c>
      <c r="D767" s="55">
        <v>9789869955904</v>
      </c>
      <c r="E767" s="56" t="s">
        <v>6399</v>
      </c>
    </row>
    <row r="768" spans="1:5" x14ac:dyDescent="0.3">
      <c r="A768" s="68">
        <v>767</v>
      </c>
      <c r="B768" s="48" t="s">
        <v>6040</v>
      </c>
      <c r="C768" s="49">
        <v>44138</v>
      </c>
      <c r="D768" s="55">
        <v>9789865071677</v>
      </c>
      <c r="E768" s="56" t="s">
        <v>6400</v>
      </c>
    </row>
    <row r="769" spans="1:5" x14ac:dyDescent="0.3">
      <c r="A769" s="68">
        <v>768</v>
      </c>
      <c r="B769" s="48" t="s">
        <v>6041</v>
      </c>
      <c r="C769" s="49">
        <v>44140</v>
      </c>
      <c r="D769" s="55">
        <v>9789862489222</v>
      </c>
      <c r="E769" s="56" t="s">
        <v>6401</v>
      </c>
    </row>
    <row r="770" spans="1:5" x14ac:dyDescent="0.3">
      <c r="A770" s="68">
        <v>769</v>
      </c>
      <c r="B770" s="48" t="s">
        <v>6042</v>
      </c>
      <c r="C770" s="49">
        <v>44141</v>
      </c>
      <c r="D770" s="55">
        <v>9789865071745</v>
      </c>
      <c r="E770" s="56" t="s">
        <v>6402</v>
      </c>
    </row>
    <row r="771" spans="1:5" x14ac:dyDescent="0.3">
      <c r="A771" s="68">
        <v>770</v>
      </c>
      <c r="B771" s="48" t="s">
        <v>6043</v>
      </c>
      <c r="C771" s="49">
        <v>44146</v>
      </c>
      <c r="D771" s="55">
        <v>9789571383781</v>
      </c>
      <c r="E771" s="56" t="s">
        <v>6403</v>
      </c>
    </row>
    <row r="772" spans="1:5" x14ac:dyDescent="0.3">
      <c r="A772" s="68">
        <v>771</v>
      </c>
      <c r="B772" s="48" t="s">
        <v>3493</v>
      </c>
      <c r="C772" s="49">
        <v>44160</v>
      </c>
      <c r="D772" s="55">
        <v>9789869934725</v>
      </c>
      <c r="E772" s="56" t="s">
        <v>6404</v>
      </c>
    </row>
    <row r="773" spans="1:5" x14ac:dyDescent="0.3">
      <c r="A773" s="68">
        <v>772</v>
      </c>
      <c r="B773" s="48" t="s">
        <v>6044</v>
      </c>
      <c r="C773" s="49">
        <v>44160</v>
      </c>
      <c r="D773" s="55">
        <v>9789578683990</v>
      </c>
      <c r="E773" s="56" t="s">
        <v>6405</v>
      </c>
    </row>
    <row r="774" spans="1:5" x14ac:dyDescent="0.3">
      <c r="A774" s="68">
        <v>773</v>
      </c>
      <c r="B774" s="48" t="s">
        <v>6045</v>
      </c>
      <c r="C774" s="49">
        <v>44162</v>
      </c>
      <c r="D774" s="55">
        <v>9789869913027</v>
      </c>
      <c r="E774" s="56" t="s">
        <v>6406</v>
      </c>
    </row>
    <row r="775" spans="1:5" x14ac:dyDescent="0.3">
      <c r="A775" s="68">
        <v>774</v>
      </c>
      <c r="B775" s="48" t="s">
        <v>6046</v>
      </c>
      <c r="C775" s="49">
        <v>44165</v>
      </c>
      <c r="D775" s="55">
        <v>9789869891356</v>
      </c>
      <c r="E775" s="56" t="s">
        <v>6407</v>
      </c>
    </row>
    <row r="776" spans="1:5" x14ac:dyDescent="0.3">
      <c r="A776" s="68">
        <v>775</v>
      </c>
      <c r="B776" s="48" t="s">
        <v>3447</v>
      </c>
      <c r="C776" s="49">
        <v>44165</v>
      </c>
      <c r="D776" s="55">
        <v>9789571383880</v>
      </c>
      <c r="E776" s="56" t="s">
        <v>6408</v>
      </c>
    </row>
    <row r="777" spans="1:5" x14ac:dyDescent="0.3">
      <c r="A777" s="68">
        <v>776</v>
      </c>
      <c r="B777" s="48" t="s">
        <v>6047</v>
      </c>
      <c r="C777" s="49">
        <v>44166</v>
      </c>
      <c r="D777" s="55">
        <v>9789571384283</v>
      </c>
      <c r="E777" s="56" t="s">
        <v>6409</v>
      </c>
    </row>
    <row r="778" spans="1:5" x14ac:dyDescent="0.3">
      <c r="A778" s="68">
        <v>777</v>
      </c>
      <c r="B778" s="48" t="s">
        <v>6048</v>
      </c>
      <c r="C778" s="49">
        <v>44168</v>
      </c>
      <c r="D778" s="55">
        <v>9789869941044</v>
      </c>
      <c r="E778" s="56" t="s">
        <v>6410</v>
      </c>
    </row>
    <row r="779" spans="1:5" x14ac:dyDescent="0.3">
      <c r="A779" s="68">
        <v>778</v>
      </c>
      <c r="B779" s="48" t="s">
        <v>6049</v>
      </c>
      <c r="C779" s="49">
        <v>44173</v>
      </c>
      <c r="D779" s="55">
        <v>9789862489284</v>
      </c>
      <c r="E779" s="56" t="s">
        <v>6411</v>
      </c>
    </row>
    <row r="780" spans="1:5" x14ac:dyDescent="0.3">
      <c r="A780" s="68">
        <v>779</v>
      </c>
      <c r="B780" s="48" t="s">
        <v>6050</v>
      </c>
      <c r="C780" s="49">
        <v>44173</v>
      </c>
      <c r="D780" s="55">
        <v>9789865526801</v>
      </c>
      <c r="E780" s="56" t="s">
        <v>6412</v>
      </c>
    </row>
    <row r="781" spans="1:5" x14ac:dyDescent="0.3">
      <c r="A781" s="68">
        <v>780</v>
      </c>
      <c r="B781" s="48" t="s">
        <v>6051</v>
      </c>
      <c r="C781" s="49">
        <v>44173</v>
      </c>
      <c r="D781" s="55">
        <v>9789865559250</v>
      </c>
      <c r="E781" s="56" t="s">
        <v>6413</v>
      </c>
    </row>
    <row r="782" spans="1:5" x14ac:dyDescent="0.3">
      <c r="A782" s="68">
        <v>781</v>
      </c>
      <c r="B782" s="48" t="s">
        <v>6052</v>
      </c>
      <c r="C782" s="49">
        <v>44173</v>
      </c>
      <c r="D782" s="55">
        <v>9789865559199</v>
      </c>
      <c r="E782" s="56" t="s">
        <v>6414</v>
      </c>
    </row>
    <row r="783" spans="1:5" x14ac:dyDescent="0.3">
      <c r="A783" s="68">
        <v>782</v>
      </c>
      <c r="B783" s="48" t="s">
        <v>6053</v>
      </c>
      <c r="C783" s="49">
        <v>44174</v>
      </c>
      <c r="D783" s="55">
        <v>9789865535940</v>
      </c>
      <c r="E783" s="56" t="s">
        <v>6415</v>
      </c>
    </row>
    <row r="784" spans="1:5" x14ac:dyDescent="0.3">
      <c r="A784" s="68">
        <v>783</v>
      </c>
      <c r="B784" s="48" t="s">
        <v>6054</v>
      </c>
      <c r="C784" s="49">
        <v>44175</v>
      </c>
      <c r="D784" s="55">
        <v>9789863844655</v>
      </c>
      <c r="E784" s="56" t="s">
        <v>6416</v>
      </c>
    </row>
    <row r="785" spans="1:5" x14ac:dyDescent="0.3">
      <c r="A785" s="68">
        <v>784</v>
      </c>
      <c r="B785" s="48" t="s">
        <v>6055</v>
      </c>
      <c r="C785" s="49">
        <v>44179</v>
      </c>
      <c r="D785" s="55">
        <v>9789574383351</v>
      </c>
      <c r="E785" s="56" t="s">
        <v>6417</v>
      </c>
    </row>
    <row r="786" spans="1:5" x14ac:dyDescent="0.3">
      <c r="A786" s="68">
        <v>785</v>
      </c>
      <c r="B786" s="48" t="s">
        <v>6056</v>
      </c>
      <c r="C786" s="49">
        <v>44180</v>
      </c>
      <c r="D786" s="55">
        <v>9789865025212</v>
      </c>
      <c r="E786" s="56" t="s">
        <v>6418</v>
      </c>
    </row>
    <row r="787" spans="1:5" x14ac:dyDescent="0.3">
      <c r="A787" s="68">
        <v>786</v>
      </c>
      <c r="B787" s="48" t="s">
        <v>6057</v>
      </c>
      <c r="C787" s="49">
        <v>44180</v>
      </c>
      <c r="D787" s="55">
        <v>9789865511470</v>
      </c>
      <c r="E787" s="56" t="s">
        <v>6419</v>
      </c>
    </row>
    <row r="788" spans="1:5" x14ac:dyDescent="0.3">
      <c r="A788" s="68">
        <v>787</v>
      </c>
      <c r="B788" s="48" t="s">
        <v>6058</v>
      </c>
      <c r="C788" s="49">
        <v>44180</v>
      </c>
      <c r="D788" s="55">
        <v>9789869884273</v>
      </c>
      <c r="E788" s="56" t="s">
        <v>6420</v>
      </c>
    </row>
    <row r="789" spans="1:5" ht="48.6" x14ac:dyDescent="0.3">
      <c r="A789" s="68">
        <v>788</v>
      </c>
      <c r="B789" s="54" t="s">
        <v>6059</v>
      </c>
      <c r="C789" s="49">
        <v>44195</v>
      </c>
      <c r="D789" s="55">
        <v>9789864062119</v>
      </c>
      <c r="E789" s="56" t="s">
        <v>6421</v>
      </c>
    </row>
    <row r="790" spans="1:5" x14ac:dyDescent="0.3">
      <c r="A790" s="68">
        <v>789</v>
      </c>
      <c r="B790" s="48" t="s">
        <v>6060</v>
      </c>
      <c r="C790" s="49">
        <v>44195</v>
      </c>
      <c r="D790" s="55">
        <v>9789869899642</v>
      </c>
      <c r="E790" s="56" t="s">
        <v>6422</v>
      </c>
    </row>
    <row r="791" spans="1:5" x14ac:dyDescent="0.3">
      <c r="A791" s="68">
        <v>790</v>
      </c>
      <c r="B791" s="48" t="s">
        <v>6061</v>
      </c>
      <c r="C791" s="49">
        <v>44195</v>
      </c>
      <c r="D791" s="55">
        <v>9789570856514</v>
      </c>
      <c r="E791" s="56" t="s">
        <v>6423</v>
      </c>
    </row>
    <row r="792" spans="1:5" x14ac:dyDescent="0.3">
      <c r="A792" s="68">
        <v>791</v>
      </c>
      <c r="B792" s="48" t="s">
        <v>6062</v>
      </c>
      <c r="C792" s="49">
        <v>44195</v>
      </c>
      <c r="D792" s="55">
        <v>9789865080815</v>
      </c>
      <c r="E792" s="56" t="s">
        <v>6424</v>
      </c>
    </row>
    <row r="793" spans="1:5" x14ac:dyDescent="0.3">
      <c r="A793" s="68">
        <v>792</v>
      </c>
      <c r="B793" s="48" t="s">
        <v>2611</v>
      </c>
      <c r="C793" s="49">
        <v>42877</v>
      </c>
      <c r="D793" s="55">
        <v>9789571369693</v>
      </c>
      <c r="E793" s="56" t="s">
        <v>6425</v>
      </c>
    </row>
    <row r="794" spans="1:5" x14ac:dyDescent="0.3">
      <c r="A794" s="68">
        <v>793</v>
      </c>
      <c r="B794" s="48" t="s">
        <v>2612</v>
      </c>
      <c r="C794" s="49">
        <v>42877</v>
      </c>
      <c r="D794" s="55">
        <v>9789571369686</v>
      </c>
      <c r="E794" s="56" t="s">
        <v>6426</v>
      </c>
    </row>
    <row r="795" spans="1:5" x14ac:dyDescent="0.3">
      <c r="A795" s="68">
        <v>794</v>
      </c>
      <c r="B795" s="48" t="s">
        <v>6063</v>
      </c>
      <c r="C795" s="49">
        <v>42877</v>
      </c>
      <c r="D795" s="55">
        <v>9789571369785</v>
      </c>
      <c r="E795" s="56" t="s">
        <v>6427</v>
      </c>
    </row>
    <row r="796" spans="1:5" x14ac:dyDescent="0.3">
      <c r="A796" s="68">
        <v>795</v>
      </c>
      <c r="B796" s="48" t="s">
        <v>6064</v>
      </c>
      <c r="C796" s="49">
        <v>42964</v>
      </c>
      <c r="D796" s="55">
        <v>9789571370521</v>
      </c>
      <c r="E796" s="56" t="s">
        <v>6428</v>
      </c>
    </row>
    <row r="797" spans="1:5" x14ac:dyDescent="0.3">
      <c r="A797" s="68">
        <v>796</v>
      </c>
      <c r="B797" s="48" t="s">
        <v>6065</v>
      </c>
      <c r="C797" s="49">
        <v>42982</v>
      </c>
      <c r="D797" s="55">
        <v>9789864110513</v>
      </c>
      <c r="E797" s="56" t="s">
        <v>6429</v>
      </c>
    </row>
    <row r="798" spans="1:5" x14ac:dyDescent="0.3">
      <c r="A798" s="68">
        <v>797</v>
      </c>
      <c r="B798" s="48" t="s">
        <v>6066</v>
      </c>
      <c r="C798" s="49">
        <v>42986</v>
      </c>
      <c r="D798" s="55">
        <v>9789863232216</v>
      </c>
      <c r="E798" s="56" t="s">
        <v>6430</v>
      </c>
    </row>
    <row r="799" spans="1:5" x14ac:dyDescent="0.3">
      <c r="A799" s="68">
        <v>798</v>
      </c>
      <c r="B799" s="48" t="s">
        <v>6067</v>
      </c>
      <c r="C799" s="49">
        <v>43003</v>
      </c>
      <c r="D799" s="55">
        <v>9789866252556</v>
      </c>
      <c r="E799" s="56" t="s">
        <v>6431</v>
      </c>
    </row>
    <row r="800" spans="1:5" x14ac:dyDescent="0.3">
      <c r="A800" s="68">
        <v>799</v>
      </c>
      <c r="B800" s="48" t="s">
        <v>6068</v>
      </c>
      <c r="C800" s="49">
        <v>43046</v>
      </c>
      <c r="D800" s="55">
        <v>9789888466160</v>
      </c>
      <c r="E800" s="56" t="s">
        <v>6432</v>
      </c>
    </row>
    <row r="801" spans="1:5" x14ac:dyDescent="0.3">
      <c r="A801" s="68">
        <v>800</v>
      </c>
      <c r="B801" s="48" t="s">
        <v>6069</v>
      </c>
      <c r="C801" s="49">
        <v>43083</v>
      </c>
      <c r="D801" s="55">
        <v>9789863594079</v>
      </c>
      <c r="E801" s="56" t="s">
        <v>6433</v>
      </c>
    </row>
    <row r="802" spans="1:5" x14ac:dyDescent="0.3">
      <c r="A802" s="68">
        <v>801</v>
      </c>
      <c r="B802" s="48" t="s">
        <v>6070</v>
      </c>
      <c r="C802" s="49">
        <v>43201</v>
      </c>
      <c r="D802" s="55">
        <v>9789869447515</v>
      </c>
      <c r="E802" s="56" t="s">
        <v>6434</v>
      </c>
    </row>
    <row r="803" spans="1:5" x14ac:dyDescent="0.3">
      <c r="A803" s="68">
        <v>802</v>
      </c>
      <c r="B803" s="48" t="s">
        <v>6071</v>
      </c>
      <c r="C803" s="49">
        <v>43272</v>
      </c>
      <c r="D803" s="55">
        <v>9789864022809</v>
      </c>
      <c r="E803" s="56" t="s">
        <v>6435</v>
      </c>
    </row>
    <row r="804" spans="1:5" x14ac:dyDescent="0.3">
      <c r="A804" s="68">
        <v>803</v>
      </c>
      <c r="B804" s="48" t="s">
        <v>6072</v>
      </c>
      <c r="C804" s="49">
        <v>43318</v>
      </c>
      <c r="D804" s="55">
        <v>9789863593874</v>
      </c>
      <c r="E804" s="56" t="s">
        <v>6436</v>
      </c>
    </row>
    <row r="805" spans="1:5" x14ac:dyDescent="0.3">
      <c r="A805" s="68">
        <v>804</v>
      </c>
      <c r="B805" s="48" t="s">
        <v>6073</v>
      </c>
      <c r="C805" s="49">
        <v>43392</v>
      </c>
      <c r="D805" s="55">
        <v>9789869382335</v>
      </c>
      <c r="E805" s="56" t="s">
        <v>6437</v>
      </c>
    </row>
    <row r="806" spans="1:5" x14ac:dyDescent="0.3">
      <c r="A806" s="68">
        <v>805</v>
      </c>
      <c r="B806" s="48" t="s">
        <v>6074</v>
      </c>
      <c r="C806" s="49">
        <v>43585</v>
      </c>
      <c r="D806" s="55">
        <v>9789864796779</v>
      </c>
      <c r="E806" s="56" t="s">
        <v>6438</v>
      </c>
    </row>
    <row r="807" spans="1:5" x14ac:dyDescent="0.3">
      <c r="A807" s="68">
        <v>806</v>
      </c>
      <c r="B807" s="48" t="s">
        <v>6075</v>
      </c>
      <c r="C807" s="49">
        <v>43617</v>
      </c>
      <c r="D807" s="55">
        <v>9789864491582</v>
      </c>
      <c r="E807" s="56" t="s">
        <v>6439</v>
      </c>
    </row>
    <row r="808" spans="1:5" x14ac:dyDescent="0.3">
      <c r="A808" s="68">
        <v>807</v>
      </c>
      <c r="B808" s="48" t="s">
        <v>6076</v>
      </c>
      <c r="C808" s="49">
        <v>43650</v>
      </c>
      <c r="D808" s="55">
        <v>9789869686976</v>
      </c>
      <c r="E808" s="56" t="s">
        <v>6440</v>
      </c>
    </row>
    <row r="809" spans="1:5" x14ac:dyDescent="0.3">
      <c r="A809" s="68">
        <v>808</v>
      </c>
      <c r="B809" s="48" t="s">
        <v>6077</v>
      </c>
      <c r="C809" s="49">
        <v>43664</v>
      </c>
      <c r="D809" s="55">
        <v>9789869447577</v>
      </c>
      <c r="E809" s="56" t="s">
        <v>6441</v>
      </c>
    </row>
    <row r="810" spans="1:5" x14ac:dyDescent="0.3">
      <c r="A810" s="68">
        <v>809</v>
      </c>
      <c r="B810" s="48" t="s">
        <v>6078</v>
      </c>
      <c r="C810" s="49">
        <v>43692</v>
      </c>
      <c r="D810" s="55"/>
      <c r="E810" s="56" t="s">
        <v>6442</v>
      </c>
    </row>
    <row r="811" spans="1:5" x14ac:dyDescent="0.3">
      <c r="A811" s="68">
        <v>810</v>
      </c>
      <c r="B811" s="48" t="s">
        <v>6079</v>
      </c>
      <c r="C811" s="49">
        <v>43692</v>
      </c>
      <c r="D811" s="55"/>
      <c r="E811" s="56" t="s">
        <v>6443</v>
      </c>
    </row>
    <row r="812" spans="1:5" x14ac:dyDescent="0.3">
      <c r="A812" s="68">
        <v>811</v>
      </c>
      <c r="B812" s="48" t="s">
        <v>6080</v>
      </c>
      <c r="C812" s="49">
        <v>43705</v>
      </c>
      <c r="D812" s="55">
        <v>9789864797868</v>
      </c>
      <c r="E812" s="56" t="s">
        <v>6444</v>
      </c>
    </row>
    <row r="813" spans="1:5" x14ac:dyDescent="0.3">
      <c r="A813" s="68">
        <v>812</v>
      </c>
      <c r="B813" s="48" t="s">
        <v>6081</v>
      </c>
      <c r="C813" s="49">
        <v>43780</v>
      </c>
      <c r="D813" s="55">
        <v>9789869426756</v>
      </c>
      <c r="E813" s="56" t="s">
        <v>6445</v>
      </c>
    </row>
    <row r="814" spans="1:5" x14ac:dyDescent="0.3">
      <c r="A814" s="68">
        <v>813</v>
      </c>
      <c r="B814" s="48" t="s">
        <v>6082</v>
      </c>
      <c r="C814" s="49">
        <v>43865</v>
      </c>
      <c r="D814" s="55">
        <v>9789869464444</v>
      </c>
      <c r="E814" s="56" t="s">
        <v>6446</v>
      </c>
    </row>
    <row r="815" spans="1:5" x14ac:dyDescent="0.3">
      <c r="A815" s="68">
        <v>814</v>
      </c>
      <c r="B815" s="48" t="s">
        <v>6083</v>
      </c>
      <c r="C815" s="49">
        <v>43922</v>
      </c>
      <c r="D815" s="55">
        <v>9789869817042</v>
      </c>
      <c r="E815" s="56" t="s">
        <v>6447</v>
      </c>
    </row>
    <row r="816" spans="1:5" x14ac:dyDescent="0.3">
      <c r="A816" s="68">
        <v>815</v>
      </c>
      <c r="B816" s="48" t="s">
        <v>6084</v>
      </c>
      <c r="C816" s="49">
        <v>43958</v>
      </c>
      <c r="D816" s="55">
        <v>9789862488799</v>
      </c>
      <c r="E816" s="56" t="s">
        <v>6448</v>
      </c>
    </row>
    <row r="817" spans="1:5" x14ac:dyDescent="0.3">
      <c r="A817" s="68">
        <v>816</v>
      </c>
      <c r="B817" s="48" t="s">
        <v>6085</v>
      </c>
      <c r="C817" s="49">
        <v>43987</v>
      </c>
      <c r="D817" s="55">
        <v>9789573910213</v>
      </c>
      <c r="E817" s="56" t="s">
        <v>6449</v>
      </c>
    </row>
    <row r="818" spans="1:5" x14ac:dyDescent="0.3">
      <c r="A818" s="68">
        <v>817</v>
      </c>
      <c r="B818" s="48" t="s">
        <v>6086</v>
      </c>
      <c r="C818" s="49">
        <v>43997</v>
      </c>
      <c r="D818" s="55">
        <v>9789869844727</v>
      </c>
      <c r="E818" s="56" t="s">
        <v>6450</v>
      </c>
    </row>
    <row r="819" spans="1:5" x14ac:dyDescent="0.3">
      <c r="A819" s="68">
        <v>818</v>
      </c>
      <c r="B819" s="48" t="s">
        <v>3422</v>
      </c>
      <c r="C819" s="49">
        <v>44032</v>
      </c>
      <c r="D819" s="55">
        <v>9789865511210</v>
      </c>
      <c r="E819" s="56" t="s">
        <v>6451</v>
      </c>
    </row>
    <row r="820" spans="1:5" x14ac:dyDescent="0.3">
      <c r="A820" s="68">
        <v>819</v>
      </c>
      <c r="B820" s="48" t="s">
        <v>6087</v>
      </c>
      <c r="C820" s="49">
        <v>44043</v>
      </c>
      <c r="D820" s="55">
        <v>9789629234508</v>
      </c>
      <c r="E820" s="56" t="s">
        <v>6452</v>
      </c>
    </row>
    <row r="821" spans="1:5" x14ac:dyDescent="0.3">
      <c r="A821" s="68">
        <v>820</v>
      </c>
      <c r="B821" s="48" t="s">
        <v>6088</v>
      </c>
      <c r="C821" s="49">
        <v>44077</v>
      </c>
      <c r="D821" s="55">
        <v>9789869893855</v>
      </c>
      <c r="E821" s="56" t="s">
        <v>6453</v>
      </c>
    </row>
    <row r="822" spans="1:5" x14ac:dyDescent="0.3">
      <c r="A822" s="68">
        <v>821</v>
      </c>
      <c r="B822" s="48" t="s">
        <v>6089</v>
      </c>
      <c r="C822" s="49">
        <v>44089</v>
      </c>
      <c r="D822" s="55">
        <v>9789863598268</v>
      </c>
      <c r="E822" s="56" t="s">
        <v>6454</v>
      </c>
    </row>
    <row r="823" spans="1:5" x14ac:dyDescent="0.3">
      <c r="A823" s="68">
        <v>822</v>
      </c>
      <c r="B823" s="48" t="s">
        <v>6090</v>
      </c>
      <c r="C823" s="49">
        <v>44095</v>
      </c>
      <c r="D823" s="55">
        <v>9789865536107</v>
      </c>
      <c r="E823" s="56" t="s">
        <v>6455</v>
      </c>
    </row>
    <row r="824" spans="1:5" x14ac:dyDescent="0.3">
      <c r="A824" s="68">
        <v>823</v>
      </c>
      <c r="B824" s="48" t="s">
        <v>6091</v>
      </c>
      <c r="C824" s="49">
        <v>44125</v>
      </c>
      <c r="D824" s="55">
        <v>9789864062058</v>
      </c>
      <c r="E824" s="56" t="s">
        <v>6456</v>
      </c>
    </row>
    <row r="825" spans="1:5" x14ac:dyDescent="0.3">
      <c r="A825" s="68">
        <v>824</v>
      </c>
      <c r="B825" s="48" t="s">
        <v>6092</v>
      </c>
      <c r="C825" s="49">
        <v>44104</v>
      </c>
      <c r="D825" s="55">
        <v>9789869931328</v>
      </c>
      <c r="E825" s="56" t="s">
        <v>6457</v>
      </c>
    </row>
    <row r="826" spans="1:5" x14ac:dyDescent="0.3">
      <c r="A826" s="68">
        <v>825</v>
      </c>
      <c r="B826" s="48" t="s">
        <v>6093</v>
      </c>
      <c r="C826" s="49">
        <v>44123</v>
      </c>
      <c r="D826" s="55">
        <v>9789869793674</v>
      </c>
      <c r="E826" s="56" t="s">
        <v>6458</v>
      </c>
    </row>
    <row r="827" spans="1:5" x14ac:dyDescent="0.3">
      <c r="A827" s="68">
        <v>826</v>
      </c>
      <c r="B827" s="48" t="s">
        <v>6094</v>
      </c>
      <c r="C827" s="49">
        <v>44123</v>
      </c>
      <c r="D827" s="55">
        <v>9789865080730</v>
      </c>
      <c r="E827" s="56" t="s">
        <v>6459</v>
      </c>
    </row>
    <row r="828" spans="1:5" x14ac:dyDescent="0.3">
      <c r="A828" s="68">
        <v>827</v>
      </c>
      <c r="B828" s="48" t="s">
        <v>6095</v>
      </c>
      <c r="C828" s="49">
        <v>44130</v>
      </c>
      <c r="D828" s="55">
        <v>9789869949200</v>
      </c>
      <c r="E828" s="56" t="s">
        <v>6460</v>
      </c>
    </row>
    <row r="829" spans="1:5" x14ac:dyDescent="0.3">
      <c r="A829" s="68">
        <v>828</v>
      </c>
      <c r="B829" s="48" t="s">
        <v>6096</v>
      </c>
      <c r="C829" s="49">
        <v>44137</v>
      </c>
      <c r="D829" s="55">
        <v>9789865071684</v>
      </c>
      <c r="E829" s="56" t="s">
        <v>6461</v>
      </c>
    </row>
    <row r="830" spans="1:5" x14ac:dyDescent="0.3">
      <c r="A830" s="68">
        <v>829</v>
      </c>
      <c r="B830" s="48" t="s">
        <v>6097</v>
      </c>
      <c r="C830" s="49">
        <v>44146</v>
      </c>
      <c r="D830" s="55">
        <v>9789571383750</v>
      </c>
      <c r="E830" s="56" t="s">
        <v>6462</v>
      </c>
    </row>
    <row r="831" spans="1:5" x14ac:dyDescent="0.3">
      <c r="A831" s="68">
        <v>830</v>
      </c>
      <c r="B831" s="48" t="s">
        <v>3016</v>
      </c>
      <c r="C831" s="49">
        <v>44146</v>
      </c>
      <c r="D831" s="55">
        <v>9789571383712</v>
      </c>
      <c r="E831" s="56" t="s">
        <v>6463</v>
      </c>
    </row>
    <row r="832" spans="1:5" x14ac:dyDescent="0.3">
      <c r="A832" s="68">
        <v>831</v>
      </c>
      <c r="B832" s="48" t="s">
        <v>6098</v>
      </c>
      <c r="C832" s="49">
        <v>44146</v>
      </c>
      <c r="D832" s="55">
        <v>9789865080785</v>
      </c>
      <c r="E832" s="56" t="s">
        <v>6464</v>
      </c>
    </row>
    <row r="833" spans="1:5" x14ac:dyDescent="0.3">
      <c r="A833" s="68">
        <v>832</v>
      </c>
      <c r="B833" s="48" t="s">
        <v>6099</v>
      </c>
      <c r="C833" s="49">
        <v>44166</v>
      </c>
      <c r="D833" s="55"/>
      <c r="E833" s="56" t="s">
        <v>6465</v>
      </c>
    </row>
    <row r="834" spans="1:5" x14ac:dyDescent="0.3">
      <c r="A834" s="68">
        <v>833</v>
      </c>
      <c r="B834" s="48" t="s">
        <v>6100</v>
      </c>
      <c r="C834" s="49">
        <v>44166</v>
      </c>
      <c r="D834" s="55">
        <v>9789570854978</v>
      </c>
      <c r="E834" s="56" t="s">
        <v>6466</v>
      </c>
    </row>
    <row r="835" spans="1:5" x14ac:dyDescent="0.3">
      <c r="A835" s="68">
        <v>834</v>
      </c>
      <c r="B835" s="48" t="s">
        <v>6101</v>
      </c>
      <c r="C835" s="49">
        <v>44181</v>
      </c>
      <c r="D835" s="55">
        <v>9789865072025</v>
      </c>
      <c r="E835" s="56" t="s">
        <v>6467</v>
      </c>
    </row>
    <row r="836" spans="1:5" x14ac:dyDescent="0.3">
      <c r="A836" s="68">
        <v>835</v>
      </c>
      <c r="B836" s="48" t="s">
        <v>6102</v>
      </c>
      <c r="C836" s="49">
        <v>44194</v>
      </c>
      <c r="D836" s="55">
        <v>9789869869393</v>
      </c>
      <c r="E836" s="56" t="s">
        <v>6468</v>
      </c>
    </row>
    <row r="837" spans="1:5" x14ac:dyDescent="0.3">
      <c r="A837" s="68">
        <v>836</v>
      </c>
      <c r="B837" s="48" t="s">
        <v>6103</v>
      </c>
      <c r="C837" s="49">
        <v>44195</v>
      </c>
      <c r="D837" s="55">
        <v>9789863598459</v>
      </c>
      <c r="E837" s="56" t="s">
        <v>6469</v>
      </c>
    </row>
    <row r="838" spans="1:5" x14ac:dyDescent="0.3">
      <c r="A838" s="68">
        <v>837</v>
      </c>
      <c r="B838" s="48" t="s">
        <v>6104</v>
      </c>
      <c r="C838" s="49">
        <v>43888</v>
      </c>
      <c r="D838" s="55">
        <v>9789888664313</v>
      </c>
      <c r="E838" s="56" t="s">
        <v>6470</v>
      </c>
    </row>
    <row r="839" spans="1:5" x14ac:dyDescent="0.3">
      <c r="A839" s="68">
        <v>838</v>
      </c>
      <c r="B839" s="48" t="s">
        <v>6105</v>
      </c>
      <c r="C839" s="49">
        <v>43965</v>
      </c>
      <c r="D839" s="55">
        <v>9789579054591</v>
      </c>
      <c r="E839" s="56" t="s">
        <v>6471</v>
      </c>
    </row>
    <row r="840" spans="1:5" x14ac:dyDescent="0.3">
      <c r="A840" s="68">
        <v>839</v>
      </c>
      <c r="B840" s="48" t="s">
        <v>6106</v>
      </c>
      <c r="C840" s="49">
        <v>44041</v>
      </c>
      <c r="D840" s="55">
        <v>9789865524098</v>
      </c>
      <c r="E840" s="56" t="s">
        <v>6472</v>
      </c>
    </row>
    <row r="841" spans="1:5" x14ac:dyDescent="0.3">
      <c r="A841" s="68">
        <v>840</v>
      </c>
      <c r="B841" s="48" t="s">
        <v>3324</v>
      </c>
      <c r="C841" s="49">
        <v>44049</v>
      </c>
      <c r="D841" s="55">
        <v>9789571382265</v>
      </c>
      <c r="E841" s="56" t="s">
        <v>6473</v>
      </c>
    </row>
    <row r="842" spans="1:5" x14ac:dyDescent="0.3">
      <c r="A842" s="68">
        <v>841</v>
      </c>
      <c r="B842" s="48" t="s">
        <v>6107</v>
      </c>
      <c r="C842" s="49">
        <v>44057</v>
      </c>
      <c r="D842" s="55">
        <v>9789571382869</v>
      </c>
      <c r="E842" s="56" t="s">
        <v>6474</v>
      </c>
    </row>
    <row r="843" spans="1:5" x14ac:dyDescent="0.3">
      <c r="A843" s="68">
        <v>842</v>
      </c>
      <c r="B843" s="48" t="s">
        <v>6108</v>
      </c>
      <c r="C843" s="49">
        <v>44091</v>
      </c>
      <c r="D843" s="55">
        <v>9789869858878</v>
      </c>
      <c r="E843" s="56" t="s">
        <v>6475</v>
      </c>
    </row>
    <row r="844" spans="1:5" x14ac:dyDescent="0.3">
      <c r="A844" s="68">
        <v>843</v>
      </c>
      <c r="B844" s="48" t="s">
        <v>6109</v>
      </c>
      <c r="C844" s="49">
        <v>44092</v>
      </c>
      <c r="D844" s="55">
        <v>9789571383262</v>
      </c>
      <c r="E844" s="56" t="s">
        <v>6476</v>
      </c>
    </row>
    <row r="845" spans="1:5" x14ac:dyDescent="0.3">
      <c r="A845" s="68">
        <v>844</v>
      </c>
      <c r="B845" s="48" t="s">
        <v>6110</v>
      </c>
      <c r="C845" s="49">
        <v>44110</v>
      </c>
      <c r="D845" s="55">
        <v>9789862489161</v>
      </c>
      <c r="E845" s="56" t="s">
        <v>6477</v>
      </c>
    </row>
    <row r="846" spans="1:5" x14ac:dyDescent="0.3">
      <c r="A846" s="68">
        <v>845</v>
      </c>
      <c r="B846" s="48" t="s">
        <v>6111</v>
      </c>
      <c r="C846" s="49">
        <v>44111</v>
      </c>
      <c r="D846" s="55">
        <v>9789863268499</v>
      </c>
      <c r="E846" s="56" t="s">
        <v>6478</v>
      </c>
    </row>
    <row r="847" spans="1:5" x14ac:dyDescent="0.3">
      <c r="A847" s="68">
        <v>846</v>
      </c>
      <c r="B847" s="48" t="s">
        <v>6112</v>
      </c>
      <c r="C847" s="49">
        <v>44124</v>
      </c>
      <c r="D847" s="55">
        <v>9789869906036</v>
      </c>
      <c r="E847" s="56" t="s">
        <v>6479</v>
      </c>
    </row>
    <row r="848" spans="1:5" x14ac:dyDescent="0.3">
      <c r="A848" s="68">
        <v>847</v>
      </c>
      <c r="B848" s="48" t="s">
        <v>6113</v>
      </c>
      <c r="C848" s="49">
        <v>44127</v>
      </c>
      <c r="D848" s="55">
        <v>9789865535827</v>
      </c>
      <c r="E848" s="56" t="s">
        <v>6480</v>
      </c>
    </row>
    <row r="849" spans="1:5" x14ac:dyDescent="0.3">
      <c r="A849" s="68">
        <v>848</v>
      </c>
      <c r="B849" s="48" t="s">
        <v>6114</v>
      </c>
      <c r="C849" s="49">
        <v>44133</v>
      </c>
      <c r="D849" s="55">
        <v>9789863844563</v>
      </c>
      <c r="E849" s="56" t="s">
        <v>6481</v>
      </c>
    </row>
    <row r="850" spans="1:5" x14ac:dyDescent="0.3">
      <c r="A850" s="68">
        <v>849</v>
      </c>
      <c r="B850" s="48" t="s">
        <v>6115</v>
      </c>
      <c r="C850" s="49">
        <v>44138</v>
      </c>
      <c r="D850" s="55">
        <v>9789865071738</v>
      </c>
      <c r="E850" s="56" t="s">
        <v>6482</v>
      </c>
    </row>
    <row r="851" spans="1:5" x14ac:dyDescent="0.3">
      <c r="A851" s="68">
        <v>850</v>
      </c>
      <c r="B851" s="48" t="s">
        <v>6116</v>
      </c>
      <c r="C851" s="49">
        <v>44144</v>
      </c>
      <c r="D851" s="55">
        <v>9789865071806</v>
      </c>
      <c r="E851" s="56" t="s">
        <v>6483</v>
      </c>
    </row>
    <row r="852" spans="1:5" x14ac:dyDescent="0.3">
      <c r="A852" s="68">
        <v>851</v>
      </c>
      <c r="B852" s="48" t="s">
        <v>6117</v>
      </c>
      <c r="C852" s="49">
        <v>44146</v>
      </c>
      <c r="D852" s="55">
        <v>9789571383804</v>
      </c>
      <c r="E852" s="56" t="s">
        <v>6484</v>
      </c>
    </row>
    <row r="853" spans="1:5" x14ac:dyDescent="0.3">
      <c r="A853" s="68">
        <v>852</v>
      </c>
      <c r="B853" s="48" t="s">
        <v>6118</v>
      </c>
      <c r="C853" s="49">
        <v>44146</v>
      </c>
      <c r="D853" s="55">
        <v>9789865524302</v>
      </c>
      <c r="E853" s="56" t="s">
        <v>6485</v>
      </c>
    </row>
    <row r="854" spans="1:5" x14ac:dyDescent="0.3">
      <c r="A854" s="68">
        <v>853</v>
      </c>
      <c r="B854" s="48" t="s">
        <v>6119</v>
      </c>
      <c r="C854" s="49">
        <v>44147</v>
      </c>
      <c r="D854" s="55">
        <v>9789570856187</v>
      </c>
      <c r="E854" s="56" t="s">
        <v>6486</v>
      </c>
    </row>
    <row r="855" spans="1:5" x14ac:dyDescent="0.3">
      <c r="A855" s="68">
        <v>854</v>
      </c>
      <c r="B855" s="48" t="s">
        <v>6120</v>
      </c>
      <c r="C855" s="49">
        <v>44152</v>
      </c>
      <c r="D855" s="55">
        <v>9789869941037</v>
      </c>
      <c r="E855" s="56" t="s">
        <v>6487</v>
      </c>
    </row>
    <row r="856" spans="1:5" x14ac:dyDescent="0.3">
      <c r="A856" s="68">
        <v>855</v>
      </c>
      <c r="B856" s="48" t="s">
        <v>6121</v>
      </c>
      <c r="C856" s="49">
        <v>44152</v>
      </c>
      <c r="D856" s="55">
        <v>9789869938129</v>
      </c>
      <c r="E856" s="56" t="s">
        <v>6488</v>
      </c>
    </row>
    <row r="857" spans="1:5" x14ac:dyDescent="0.3">
      <c r="A857" s="68">
        <v>856</v>
      </c>
      <c r="B857" s="48" t="s">
        <v>6122</v>
      </c>
      <c r="C857" s="49">
        <v>44168</v>
      </c>
      <c r="D857" s="55">
        <v>9789570856521</v>
      </c>
      <c r="E857" s="56" t="s">
        <v>6489</v>
      </c>
    </row>
    <row r="858" spans="1:5" x14ac:dyDescent="0.3">
      <c r="A858" s="68">
        <v>857</v>
      </c>
      <c r="B858" s="48" t="s">
        <v>6123</v>
      </c>
      <c r="C858" s="49">
        <v>44167</v>
      </c>
      <c r="D858" s="55">
        <v>9789570856378</v>
      </c>
      <c r="E858" s="56" t="s">
        <v>6490</v>
      </c>
    </row>
    <row r="859" spans="1:5" x14ac:dyDescent="0.3">
      <c r="A859" s="68">
        <v>858</v>
      </c>
      <c r="B859" s="48" t="s">
        <v>6124</v>
      </c>
      <c r="C859" s="49">
        <v>44166</v>
      </c>
      <c r="D859" s="55">
        <v>9789865535834</v>
      </c>
      <c r="E859" s="56" t="s">
        <v>6491</v>
      </c>
    </row>
    <row r="860" spans="1:5" x14ac:dyDescent="0.3">
      <c r="A860" s="68">
        <v>859</v>
      </c>
      <c r="B860" s="48" t="s">
        <v>3069</v>
      </c>
      <c r="C860" s="49">
        <v>44166</v>
      </c>
      <c r="D860" s="55">
        <v>9789865250058</v>
      </c>
      <c r="E860" s="56" t="s">
        <v>6492</v>
      </c>
    </row>
    <row r="861" spans="1:5" x14ac:dyDescent="0.3">
      <c r="A861" s="68">
        <v>860</v>
      </c>
      <c r="B861" s="48" t="s">
        <v>3490</v>
      </c>
      <c r="C861" s="49">
        <v>44167</v>
      </c>
      <c r="D861" s="55">
        <v>9789579054737</v>
      </c>
      <c r="E861" s="56" t="s">
        <v>6493</v>
      </c>
    </row>
    <row r="862" spans="1:5" x14ac:dyDescent="0.3">
      <c r="A862" s="68">
        <v>861</v>
      </c>
      <c r="B862" s="48" t="s">
        <v>6125</v>
      </c>
      <c r="C862" s="49">
        <v>44173</v>
      </c>
      <c r="D862" s="55">
        <v>9789862489239</v>
      </c>
      <c r="E862" s="56" t="s">
        <v>6494</v>
      </c>
    </row>
    <row r="863" spans="1:5" x14ac:dyDescent="0.3">
      <c r="A863" s="68">
        <v>862</v>
      </c>
      <c r="B863" s="48" t="s">
        <v>6126</v>
      </c>
      <c r="C863" s="49">
        <v>44175</v>
      </c>
      <c r="D863" s="55">
        <v>9789869941051</v>
      </c>
      <c r="E863" s="56" t="s">
        <v>6495</v>
      </c>
    </row>
    <row r="864" spans="1:5" x14ac:dyDescent="0.3">
      <c r="A864" s="68">
        <v>863</v>
      </c>
      <c r="B864" s="48" t="s">
        <v>6127</v>
      </c>
      <c r="C864" s="49">
        <v>44175</v>
      </c>
      <c r="D864" s="55">
        <v>9789865524333</v>
      </c>
      <c r="E864" s="56" t="s">
        <v>6496</v>
      </c>
    </row>
    <row r="865" spans="1:5" x14ac:dyDescent="0.3">
      <c r="A865" s="68">
        <v>864</v>
      </c>
      <c r="B865" s="48" t="s">
        <v>6128</v>
      </c>
      <c r="C865" s="49">
        <v>44176</v>
      </c>
      <c r="D865" s="55">
        <v>9789571384337</v>
      </c>
      <c r="E865" s="56" t="s">
        <v>6497</v>
      </c>
    </row>
    <row r="866" spans="1:5" x14ac:dyDescent="0.3">
      <c r="A866" s="68">
        <v>865</v>
      </c>
      <c r="B866" s="48" t="s">
        <v>6129</v>
      </c>
      <c r="C866" s="49">
        <v>44176</v>
      </c>
      <c r="D866" s="55">
        <v>9789571384153</v>
      </c>
      <c r="E866" s="56" t="s">
        <v>6498</v>
      </c>
    </row>
    <row r="867" spans="1:5" x14ac:dyDescent="0.3">
      <c r="A867" s="68">
        <v>866</v>
      </c>
      <c r="B867" s="48" t="s">
        <v>3450</v>
      </c>
      <c r="C867" s="49">
        <v>44176</v>
      </c>
      <c r="D867" s="55">
        <v>9789571384443</v>
      </c>
      <c r="E867" s="56" t="s">
        <v>6499</v>
      </c>
    </row>
    <row r="868" spans="1:5" x14ac:dyDescent="0.3">
      <c r="A868" s="68">
        <v>867</v>
      </c>
      <c r="B868" s="48" t="s">
        <v>3468</v>
      </c>
      <c r="C868" s="49">
        <v>44179</v>
      </c>
      <c r="D868" s="55">
        <v>9789865250041</v>
      </c>
      <c r="E868" s="56" t="s">
        <v>6500</v>
      </c>
    </row>
    <row r="869" spans="1:5" x14ac:dyDescent="0.3">
      <c r="A869" s="68">
        <v>868</v>
      </c>
      <c r="B869" s="48" t="s">
        <v>6130</v>
      </c>
      <c r="C869" s="49">
        <v>44180</v>
      </c>
      <c r="D869" s="55">
        <v>9789869894111</v>
      </c>
      <c r="E869" s="56" t="s">
        <v>6501</v>
      </c>
    </row>
    <row r="870" spans="1:5" x14ac:dyDescent="0.3">
      <c r="A870" s="68">
        <v>869</v>
      </c>
      <c r="B870" s="48" t="s">
        <v>3451</v>
      </c>
      <c r="C870" s="49">
        <v>44182</v>
      </c>
      <c r="D870" s="55">
        <v>9789571384054</v>
      </c>
      <c r="E870" s="56" t="s">
        <v>6502</v>
      </c>
    </row>
    <row r="871" spans="1:5" x14ac:dyDescent="0.3">
      <c r="A871" s="68">
        <v>870</v>
      </c>
      <c r="B871" s="48" t="s">
        <v>6131</v>
      </c>
      <c r="C871" s="49">
        <v>44189</v>
      </c>
      <c r="D871" s="55">
        <v>9789865524340</v>
      </c>
      <c r="E871" s="56" t="s">
        <v>6503</v>
      </c>
    </row>
    <row r="872" spans="1:5" x14ac:dyDescent="0.3">
      <c r="A872" s="68">
        <v>871</v>
      </c>
      <c r="B872" s="48" t="s">
        <v>6132</v>
      </c>
      <c r="C872" s="49">
        <v>44189</v>
      </c>
      <c r="D872" s="55">
        <v>9789869891363</v>
      </c>
      <c r="E872" s="56" t="s">
        <v>6504</v>
      </c>
    </row>
    <row r="873" spans="1:5" x14ac:dyDescent="0.3">
      <c r="A873" s="68">
        <v>872</v>
      </c>
      <c r="B873" s="48" t="s">
        <v>6133</v>
      </c>
      <c r="C873" s="49">
        <v>44194</v>
      </c>
      <c r="D873" s="55">
        <v>9789869894142</v>
      </c>
      <c r="E873" s="56" t="s">
        <v>6505</v>
      </c>
    </row>
    <row r="874" spans="1:5" x14ac:dyDescent="0.3">
      <c r="A874" s="68">
        <v>873</v>
      </c>
      <c r="B874" s="48" t="s">
        <v>3095</v>
      </c>
      <c r="C874" s="49">
        <v>44194</v>
      </c>
      <c r="D874" s="55">
        <v>9789865250201</v>
      </c>
      <c r="E874" s="56" t="s">
        <v>6506</v>
      </c>
    </row>
    <row r="875" spans="1:5" x14ac:dyDescent="0.3">
      <c r="A875" s="68">
        <v>874</v>
      </c>
      <c r="B875" s="51" t="s">
        <v>6507</v>
      </c>
      <c r="C875" s="52" t="s">
        <v>6523</v>
      </c>
      <c r="D875" s="53" t="s">
        <v>6529</v>
      </c>
      <c r="E875" s="58" t="s">
        <v>6515</v>
      </c>
    </row>
    <row r="876" spans="1:5" x14ac:dyDescent="0.3">
      <c r="A876" s="68">
        <v>875</v>
      </c>
      <c r="B876" s="51" t="s">
        <v>6508</v>
      </c>
      <c r="C876" s="52" t="s">
        <v>6524</v>
      </c>
      <c r="D876" s="53" t="s">
        <v>6530</v>
      </c>
      <c r="E876" s="58" t="s">
        <v>6516</v>
      </c>
    </row>
    <row r="877" spans="1:5" x14ac:dyDescent="0.3">
      <c r="A877" s="68">
        <v>876</v>
      </c>
      <c r="B877" s="51" t="s">
        <v>6509</v>
      </c>
      <c r="C877" s="52" t="s">
        <v>6524</v>
      </c>
      <c r="D877" s="53" t="s">
        <v>6531</v>
      </c>
      <c r="E877" s="58" t="s">
        <v>6517</v>
      </c>
    </row>
    <row r="878" spans="1:5" x14ac:dyDescent="0.3">
      <c r="A878" s="68">
        <v>877</v>
      </c>
      <c r="B878" s="51" t="s">
        <v>6510</v>
      </c>
      <c r="C878" s="52" t="s">
        <v>6524</v>
      </c>
      <c r="D878" s="53" t="s">
        <v>6532</v>
      </c>
      <c r="E878" s="58" t="s">
        <v>6518</v>
      </c>
    </row>
    <row r="879" spans="1:5" x14ac:dyDescent="0.3">
      <c r="A879" s="68">
        <v>878</v>
      </c>
      <c r="B879" s="51" t="s">
        <v>6511</v>
      </c>
      <c r="C879" s="52" t="s">
        <v>6525</v>
      </c>
      <c r="D879" s="53" t="s">
        <v>6533</v>
      </c>
      <c r="E879" s="58" t="s">
        <v>6519</v>
      </c>
    </row>
    <row r="880" spans="1:5" x14ac:dyDescent="0.3">
      <c r="A880" s="68">
        <v>879</v>
      </c>
      <c r="B880" s="51" t="s">
        <v>6512</v>
      </c>
      <c r="C880" s="52" t="s">
        <v>6526</v>
      </c>
      <c r="D880" s="53" t="s">
        <v>6534</v>
      </c>
      <c r="E880" s="58" t="s">
        <v>6520</v>
      </c>
    </row>
    <row r="881" spans="1:5" x14ac:dyDescent="0.3">
      <c r="A881" s="68">
        <v>880</v>
      </c>
      <c r="B881" s="51" t="s">
        <v>6513</v>
      </c>
      <c r="C881" s="52" t="s">
        <v>6527</v>
      </c>
      <c r="D881" s="53">
        <v>9789863983576</v>
      </c>
      <c r="E881" s="58" t="s">
        <v>6521</v>
      </c>
    </row>
    <row r="882" spans="1:5" x14ac:dyDescent="0.3">
      <c r="A882" s="71">
        <v>881</v>
      </c>
      <c r="B882" s="59" t="s">
        <v>6514</v>
      </c>
      <c r="C882" s="60" t="s">
        <v>6528</v>
      </c>
      <c r="D882" s="61" t="s">
        <v>6535</v>
      </c>
      <c r="E882" s="62" t="s">
        <v>6522</v>
      </c>
    </row>
  </sheetData>
  <phoneticPr fontId="1" type="noConversion"/>
  <hyperlinks>
    <hyperlink ref="E388" r:id="rId1" display="https://reading.udn.com/libnew/Redirect.jsp?T_ID=1407492&amp;U_ID=chihlee"/>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E2" sqref="E2"/>
    </sheetView>
  </sheetViews>
  <sheetFormatPr defaultRowHeight="16.2" x14ac:dyDescent="0.3"/>
  <cols>
    <col min="1" max="1" width="8.88671875" style="30"/>
    <col min="2" max="2" width="55.5546875" style="34" customWidth="1"/>
    <col min="3" max="3" width="13.44140625" style="30" customWidth="1"/>
    <col min="4" max="4" width="21.5546875" style="34" customWidth="1"/>
    <col min="5" max="5" width="50.44140625" style="34" customWidth="1"/>
    <col min="6" max="16384" width="8.88671875" style="34"/>
  </cols>
  <sheetData>
    <row r="1" spans="1:5" s="30" customFormat="1" x14ac:dyDescent="0.3">
      <c r="A1" s="27" t="s">
        <v>0</v>
      </c>
      <c r="B1" s="28" t="s">
        <v>1</v>
      </c>
      <c r="C1" s="28" t="s">
        <v>2</v>
      </c>
      <c r="D1" s="28" t="s">
        <v>3</v>
      </c>
      <c r="E1" s="29" t="s">
        <v>4</v>
      </c>
    </row>
    <row r="2" spans="1:5" x14ac:dyDescent="0.3">
      <c r="A2" s="31">
        <v>1</v>
      </c>
      <c r="B2" s="32" t="s">
        <v>4591</v>
      </c>
      <c r="C2" s="33">
        <v>2018</v>
      </c>
      <c r="D2" s="33">
        <v>9780841233850</v>
      </c>
      <c r="E2" s="64" t="s">
        <v>9590</v>
      </c>
    </row>
    <row r="3" spans="1:5" x14ac:dyDescent="0.3">
      <c r="A3" s="31">
        <v>2</v>
      </c>
      <c r="B3" s="32" t="s">
        <v>4592</v>
      </c>
      <c r="C3" s="33">
        <v>2018</v>
      </c>
      <c r="D3" s="33">
        <v>9780841233911</v>
      </c>
      <c r="E3" s="42" t="s">
        <v>4626</v>
      </c>
    </row>
    <row r="4" spans="1:5" x14ac:dyDescent="0.3">
      <c r="A4" s="31">
        <v>3</v>
      </c>
      <c r="B4" s="32" t="s">
        <v>4593</v>
      </c>
      <c r="C4" s="33">
        <v>2018</v>
      </c>
      <c r="D4" s="33">
        <v>9780841233980</v>
      </c>
      <c r="E4" s="42" t="s">
        <v>4627</v>
      </c>
    </row>
    <row r="5" spans="1:5" x14ac:dyDescent="0.3">
      <c r="A5" s="31">
        <v>4</v>
      </c>
      <c r="B5" s="32" t="s">
        <v>4594</v>
      </c>
      <c r="C5" s="33">
        <v>2018</v>
      </c>
      <c r="D5" s="33">
        <v>9780841233072</v>
      </c>
      <c r="E5" s="42" t="s">
        <v>4628</v>
      </c>
    </row>
    <row r="6" spans="1:5" x14ac:dyDescent="0.3">
      <c r="A6" s="31">
        <v>5</v>
      </c>
      <c r="B6" s="32" t="s">
        <v>4595</v>
      </c>
      <c r="C6" s="33">
        <v>2018</v>
      </c>
      <c r="D6" s="33">
        <v>9780841233898</v>
      </c>
      <c r="E6" s="42" t="s">
        <v>4629</v>
      </c>
    </row>
    <row r="7" spans="1:5" x14ac:dyDescent="0.3">
      <c r="A7" s="31">
        <v>6</v>
      </c>
      <c r="B7" s="32" t="s">
        <v>4596</v>
      </c>
      <c r="C7" s="33">
        <v>2018</v>
      </c>
      <c r="D7" s="33">
        <v>9780841232921</v>
      </c>
      <c r="E7" s="42" t="s">
        <v>4630</v>
      </c>
    </row>
    <row r="8" spans="1:5" x14ac:dyDescent="0.3">
      <c r="A8" s="31">
        <v>7</v>
      </c>
      <c r="B8" s="32" t="s">
        <v>4597</v>
      </c>
      <c r="C8" s="33">
        <v>2018</v>
      </c>
      <c r="D8" s="33">
        <v>9780841233737</v>
      </c>
      <c r="E8" s="42" t="s">
        <v>4631</v>
      </c>
    </row>
    <row r="9" spans="1:5" x14ac:dyDescent="0.3">
      <c r="A9" s="31">
        <v>8</v>
      </c>
      <c r="B9" s="32" t="s">
        <v>4598</v>
      </c>
      <c r="C9" s="33">
        <v>2018</v>
      </c>
      <c r="D9" s="33">
        <v>9780841233638</v>
      </c>
      <c r="E9" s="42" t="s">
        <v>4632</v>
      </c>
    </row>
    <row r="10" spans="1:5" x14ac:dyDescent="0.3">
      <c r="A10" s="31">
        <v>9</v>
      </c>
      <c r="B10" s="32" t="s">
        <v>4599</v>
      </c>
      <c r="C10" s="33">
        <v>2018</v>
      </c>
      <c r="D10" s="33">
        <v>9780841233652</v>
      </c>
      <c r="E10" s="42" t="s">
        <v>4633</v>
      </c>
    </row>
    <row r="11" spans="1:5" x14ac:dyDescent="0.3">
      <c r="A11" s="31">
        <v>10</v>
      </c>
      <c r="B11" s="32" t="s">
        <v>4600</v>
      </c>
      <c r="C11" s="33">
        <v>2018</v>
      </c>
      <c r="D11" s="33">
        <v>9780841233676</v>
      </c>
      <c r="E11" s="42" t="s">
        <v>4634</v>
      </c>
    </row>
    <row r="12" spans="1:5" x14ac:dyDescent="0.3">
      <c r="A12" s="31">
        <v>11</v>
      </c>
      <c r="B12" s="32" t="s">
        <v>4601</v>
      </c>
      <c r="C12" s="33">
        <v>2018</v>
      </c>
      <c r="D12" s="33">
        <v>9780841233096</v>
      </c>
      <c r="E12" s="42" t="s">
        <v>4635</v>
      </c>
    </row>
    <row r="13" spans="1:5" x14ac:dyDescent="0.3">
      <c r="A13" s="31">
        <v>12</v>
      </c>
      <c r="B13" s="32" t="s">
        <v>4602</v>
      </c>
      <c r="C13" s="33">
        <v>2018</v>
      </c>
      <c r="D13" s="33">
        <v>9780841232969</v>
      </c>
      <c r="E13" s="42" t="s">
        <v>4636</v>
      </c>
    </row>
    <row r="14" spans="1:5" x14ac:dyDescent="0.3">
      <c r="A14" s="31">
        <v>13</v>
      </c>
      <c r="B14" s="32" t="s">
        <v>4603</v>
      </c>
      <c r="C14" s="33">
        <v>2018</v>
      </c>
      <c r="D14" s="33">
        <v>9780841233591</v>
      </c>
      <c r="E14" s="42" t="s">
        <v>4637</v>
      </c>
    </row>
    <row r="15" spans="1:5" x14ac:dyDescent="0.3">
      <c r="A15" s="31">
        <v>14</v>
      </c>
      <c r="B15" s="32" t="s">
        <v>4604</v>
      </c>
      <c r="C15" s="33">
        <v>2018</v>
      </c>
      <c r="D15" s="33">
        <v>9780841233423</v>
      </c>
      <c r="E15" s="42" t="s">
        <v>4638</v>
      </c>
    </row>
    <row r="16" spans="1:5" x14ac:dyDescent="0.3">
      <c r="A16" s="31">
        <v>15</v>
      </c>
      <c r="B16" s="32" t="s">
        <v>4605</v>
      </c>
      <c r="C16" s="33">
        <v>2018</v>
      </c>
      <c r="D16" s="33">
        <v>9780841233058</v>
      </c>
      <c r="E16" s="42" t="s">
        <v>4639</v>
      </c>
    </row>
    <row r="17" spans="1:5" x14ac:dyDescent="0.3">
      <c r="A17" s="31">
        <v>16</v>
      </c>
      <c r="B17" s="32" t="s">
        <v>4606</v>
      </c>
      <c r="C17" s="33">
        <v>2018</v>
      </c>
      <c r="D17" s="33">
        <v>9780841233553</v>
      </c>
      <c r="E17" s="42" t="s">
        <v>4640</v>
      </c>
    </row>
    <row r="18" spans="1:5" x14ac:dyDescent="0.3">
      <c r="A18" s="31">
        <v>17</v>
      </c>
      <c r="B18" s="32" t="s">
        <v>4607</v>
      </c>
      <c r="C18" s="33">
        <v>2018</v>
      </c>
      <c r="D18" s="33">
        <v>9780841233232</v>
      </c>
      <c r="E18" s="42" t="s">
        <v>4641</v>
      </c>
    </row>
    <row r="19" spans="1:5" x14ac:dyDescent="0.3">
      <c r="A19" s="31">
        <v>18</v>
      </c>
      <c r="B19" s="32" t="s">
        <v>4608</v>
      </c>
      <c r="C19" s="33">
        <v>2018</v>
      </c>
      <c r="D19" s="33">
        <v>9780841233188</v>
      </c>
      <c r="E19" s="42" t="s">
        <v>4642</v>
      </c>
    </row>
    <row r="20" spans="1:5" x14ac:dyDescent="0.3">
      <c r="A20" s="31">
        <v>19</v>
      </c>
      <c r="B20" s="32" t="s">
        <v>4609</v>
      </c>
      <c r="C20" s="33">
        <v>2018</v>
      </c>
      <c r="D20" s="33">
        <v>9780841233713</v>
      </c>
      <c r="E20" s="42" t="s">
        <v>4643</v>
      </c>
    </row>
    <row r="21" spans="1:5" x14ac:dyDescent="0.3">
      <c r="A21" s="31">
        <v>20</v>
      </c>
      <c r="B21" s="32" t="s">
        <v>4610</v>
      </c>
      <c r="C21" s="33">
        <v>2018</v>
      </c>
      <c r="D21" s="33">
        <v>9780841233614</v>
      </c>
      <c r="E21" s="42" t="s">
        <v>4644</v>
      </c>
    </row>
    <row r="22" spans="1:5" x14ac:dyDescent="0.3">
      <c r="A22" s="31">
        <v>21</v>
      </c>
      <c r="B22" s="32" t="s">
        <v>4611</v>
      </c>
      <c r="C22" s="33">
        <v>2018</v>
      </c>
      <c r="D22" s="33">
        <v>9780841233164</v>
      </c>
      <c r="E22" s="42" t="s">
        <v>4645</v>
      </c>
    </row>
    <row r="23" spans="1:5" x14ac:dyDescent="0.3">
      <c r="A23" s="31">
        <v>22</v>
      </c>
      <c r="B23" s="32" t="s">
        <v>4612</v>
      </c>
      <c r="C23" s="33">
        <v>2018</v>
      </c>
      <c r="D23" s="33">
        <v>9780841233577</v>
      </c>
      <c r="E23" s="42" t="s">
        <v>4646</v>
      </c>
    </row>
    <row r="24" spans="1:5" x14ac:dyDescent="0.3">
      <c r="A24" s="31">
        <v>23</v>
      </c>
      <c r="B24" s="32" t="s">
        <v>4613</v>
      </c>
      <c r="C24" s="33">
        <v>2018</v>
      </c>
      <c r="D24" s="33">
        <v>9780841232907</v>
      </c>
      <c r="E24" s="42" t="s">
        <v>4647</v>
      </c>
    </row>
    <row r="25" spans="1:5" x14ac:dyDescent="0.3">
      <c r="A25" s="31">
        <v>24</v>
      </c>
      <c r="B25" s="32" t="s">
        <v>4614</v>
      </c>
      <c r="C25" s="33">
        <v>2018</v>
      </c>
      <c r="D25" s="33">
        <v>9780841233379</v>
      </c>
      <c r="E25" s="42" t="s">
        <v>4648</v>
      </c>
    </row>
    <row r="26" spans="1:5" x14ac:dyDescent="0.3">
      <c r="A26" s="31">
        <v>25</v>
      </c>
      <c r="B26" s="32" t="s">
        <v>4615</v>
      </c>
      <c r="C26" s="33">
        <v>2018</v>
      </c>
      <c r="D26" s="33">
        <v>9780841233515</v>
      </c>
      <c r="E26" s="42" t="s">
        <v>4649</v>
      </c>
    </row>
    <row r="27" spans="1:5" x14ac:dyDescent="0.3">
      <c r="A27" s="31">
        <v>26</v>
      </c>
      <c r="B27" s="32" t="s">
        <v>4616</v>
      </c>
      <c r="C27" s="33">
        <v>2018</v>
      </c>
      <c r="D27" s="33">
        <v>9780841233539</v>
      </c>
      <c r="E27" s="42" t="s">
        <v>4650</v>
      </c>
    </row>
    <row r="28" spans="1:5" x14ac:dyDescent="0.3">
      <c r="A28" s="31">
        <v>27</v>
      </c>
      <c r="B28" s="32" t="s">
        <v>4617</v>
      </c>
      <c r="C28" s="33">
        <v>2018</v>
      </c>
      <c r="D28" s="33">
        <v>9780841232884</v>
      </c>
      <c r="E28" s="42" t="s">
        <v>4651</v>
      </c>
    </row>
    <row r="29" spans="1:5" x14ac:dyDescent="0.3">
      <c r="A29" s="31">
        <v>28</v>
      </c>
      <c r="B29" s="32" t="s">
        <v>4618</v>
      </c>
      <c r="C29" s="33">
        <v>2018</v>
      </c>
      <c r="D29" s="33">
        <v>9780841233461</v>
      </c>
      <c r="E29" s="42" t="s">
        <v>4652</v>
      </c>
    </row>
    <row r="30" spans="1:5" x14ac:dyDescent="0.3">
      <c r="A30" s="31">
        <v>29</v>
      </c>
      <c r="B30" s="32" t="s">
        <v>4619</v>
      </c>
      <c r="C30" s="33">
        <v>2018</v>
      </c>
      <c r="D30" s="33">
        <v>9780841232945</v>
      </c>
      <c r="E30" s="42" t="s">
        <v>4653</v>
      </c>
    </row>
    <row r="31" spans="1:5" x14ac:dyDescent="0.3">
      <c r="A31" s="31">
        <v>30</v>
      </c>
      <c r="B31" s="32" t="s">
        <v>4620</v>
      </c>
      <c r="C31" s="33">
        <v>2018</v>
      </c>
      <c r="D31" s="33">
        <v>9780841233393</v>
      </c>
      <c r="E31" s="42" t="s">
        <v>4654</v>
      </c>
    </row>
    <row r="32" spans="1:5" x14ac:dyDescent="0.3">
      <c r="A32" s="31">
        <v>31</v>
      </c>
      <c r="B32" s="32" t="s">
        <v>4621</v>
      </c>
      <c r="C32" s="33">
        <v>2018</v>
      </c>
      <c r="D32" s="33">
        <v>9780841232822</v>
      </c>
      <c r="E32" s="42" t="s">
        <v>4655</v>
      </c>
    </row>
    <row r="33" spans="1:5" x14ac:dyDescent="0.3">
      <c r="A33" s="31">
        <v>32</v>
      </c>
      <c r="B33" s="32" t="s">
        <v>4622</v>
      </c>
      <c r="C33" s="33">
        <v>2018</v>
      </c>
      <c r="D33" s="33">
        <v>9780841232846</v>
      </c>
      <c r="E33" s="42" t="s">
        <v>4656</v>
      </c>
    </row>
    <row r="34" spans="1:5" x14ac:dyDescent="0.3">
      <c r="A34" s="31">
        <v>33</v>
      </c>
      <c r="B34" s="32" t="s">
        <v>4623</v>
      </c>
      <c r="C34" s="33">
        <v>2018</v>
      </c>
      <c r="D34" s="33">
        <v>9780841232860</v>
      </c>
      <c r="E34" s="42" t="s">
        <v>4657</v>
      </c>
    </row>
    <row r="35" spans="1:5" x14ac:dyDescent="0.3">
      <c r="A35" s="31">
        <v>34</v>
      </c>
      <c r="B35" s="32" t="s">
        <v>4624</v>
      </c>
      <c r="C35" s="33">
        <v>2018</v>
      </c>
      <c r="D35" s="33">
        <v>9780841232761</v>
      </c>
      <c r="E35" s="42" t="s">
        <v>4658</v>
      </c>
    </row>
    <row r="36" spans="1:5" x14ac:dyDescent="0.3">
      <c r="A36" s="35">
        <v>35</v>
      </c>
      <c r="B36" s="36" t="s">
        <v>4625</v>
      </c>
      <c r="C36" s="37">
        <v>2018</v>
      </c>
      <c r="D36" s="37">
        <v>9780841232808</v>
      </c>
      <c r="E36" s="43" t="s">
        <v>4659</v>
      </c>
    </row>
  </sheetData>
  <phoneticPr fontId="1" type="noConversion"/>
  <hyperlinks>
    <hyperlink ref="E2" r:id="rId1"/>
  </hyperlinks>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1"/>
  <sheetViews>
    <sheetView topLeftCell="A43" workbookViewId="0">
      <selection activeCell="J56" sqref="J56"/>
    </sheetView>
  </sheetViews>
  <sheetFormatPr defaultRowHeight="16.2" x14ac:dyDescent="0.3"/>
  <cols>
    <col min="1" max="1" width="8.88671875" style="15"/>
    <col min="2" max="2" width="55.5546875" style="21" customWidth="1"/>
    <col min="3" max="3" width="13.44140625" style="15" customWidth="1"/>
    <col min="4" max="4" width="21.5546875" style="21" customWidth="1"/>
    <col min="5" max="5" width="40.88671875" style="21" customWidth="1"/>
    <col min="6" max="16384" width="8.88671875" style="21"/>
  </cols>
  <sheetData>
    <row r="1" spans="1:5" s="15" customFormat="1" x14ac:dyDescent="0.3">
      <c r="A1" s="12" t="s">
        <v>4804</v>
      </c>
      <c r="B1" s="13" t="s">
        <v>1</v>
      </c>
      <c r="C1" s="13" t="s">
        <v>2</v>
      </c>
      <c r="D1" s="13" t="s">
        <v>3</v>
      </c>
      <c r="E1" s="14" t="s">
        <v>4</v>
      </c>
    </row>
    <row r="2" spans="1:5" x14ac:dyDescent="0.3">
      <c r="A2" s="16">
        <v>1</v>
      </c>
      <c r="B2" s="17" t="s">
        <v>129</v>
      </c>
      <c r="C2" s="18">
        <v>2020</v>
      </c>
      <c r="D2" s="19" t="s">
        <v>947</v>
      </c>
      <c r="E2" s="63" t="s">
        <v>9591</v>
      </c>
    </row>
    <row r="3" spans="1:5" x14ac:dyDescent="0.3">
      <c r="A3" s="16">
        <v>2</v>
      </c>
      <c r="B3" s="17" t="s">
        <v>130</v>
      </c>
      <c r="C3" s="18">
        <v>2020</v>
      </c>
      <c r="D3" s="19" t="s">
        <v>948</v>
      </c>
      <c r="E3" s="20" t="s">
        <v>1777</v>
      </c>
    </row>
    <row r="4" spans="1:5" x14ac:dyDescent="0.3">
      <c r="A4" s="16">
        <v>3</v>
      </c>
      <c r="B4" s="17" t="s">
        <v>131</v>
      </c>
      <c r="C4" s="18">
        <v>2020</v>
      </c>
      <c r="D4" s="19" t="s">
        <v>949</v>
      </c>
      <c r="E4" s="20" t="s">
        <v>1778</v>
      </c>
    </row>
    <row r="5" spans="1:5" x14ac:dyDescent="0.3">
      <c r="A5" s="16">
        <v>4</v>
      </c>
      <c r="B5" s="17" t="s">
        <v>132</v>
      </c>
      <c r="C5" s="18">
        <v>2020</v>
      </c>
      <c r="D5" s="19" t="s">
        <v>950</v>
      </c>
      <c r="E5" s="20" t="s">
        <v>1779</v>
      </c>
    </row>
    <row r="6" spans="1:5" x14ac:dyDescent="0.3">
      <c r="A6" s="16">
        <v>5</v>
      </c>
      <c r="B6" s="17" t="s">
        <v>133</v>
      </c>
      <c r="C6" s="18">
        <v>2020</v>
      </c>
      <c r="D6" s="19" t="s">
        <v>951</v>
      </c>
      <c r="E6" s="20" t="s">
        <v>1780</v>
      </c>
    </row>
    <row r="7" spans="1:5" x14ac:dyDescent="0.3">
      <c r="A7" s="16">
        <v>6</v>
      </c>
      <c r="B7" s="17" t="s">
        <v>134</v>
      </c>
      <c r="C7" s="18">
        <v>2020</v>
      </c>
      <c r="D7" s="19" t="s">
        <v>952</v>
      </c>
      <c r="E7" s="20" t="s">
        <v>1781</v>
      </c>
    </row>
    <row r="8" spans="1:5" x14ac:dyDescent="0.3">
      <c r="A8" s="16">
        <v>7</v>
      </c>
      <c r="B8" s="17" t="s">
        <v>135</v>
      </c>
      <c r="C8" s="18">
        <v>2020</v>
      </c>
      <c r="D8" s="19" t="s">
        <v>953</v>
      </c>
      <c r="E8" s="20" t="s">
        <v>1782</v>
      </c>
    </row>
    <row r="9" spans="1:5" x14ac:dyDescent="0.3">
      <c r="A9" s="16">
        <v>8</v>
      </c>
      <c r="B9" s="17" t="s">
        <v>136</v>
      </c>
      <c r="C9" s="18">
        <v>2020</v>
      </c>
      <c r="D9" s="19" t="s">
        <v>954</v>
      </c>
      <c r="E9" s="20" t="s">
        <v>1783</v>
      </c>
    </row>
    <row r="10" spans="1:5" x14ac:dyDescent="0.3">
      <c r="A10" s="16">
        <v>9</v>
      </c>
      <c r="B10" s="17" t="s">
        <v>137</v>
      </c>
      <c r="C10" s="18">
        <v>2020</v>
      </c>
      <c r="D10" s="19" t="s">
        <v>955</v>
      </c>
      <c r="E10" s="20" t="s">
        <v>1784</v>
      </c>
    </row>
    <row r="11" spans="1:5" x14ac:dyDescent="0.3">
      <c r="A11" s="16">
        <v>10</v>
      </c>
      <c r="B11" s="17" t="s">
        <v>138</v>
      </c>
      <c r="C11" s="18">
        <v>2020</v>
      </c>
      <c r="D11" s="19" t="s">
        <v>956</v>
      </c>
      <c r="E11" s="20" t="s">
        <v>1785</v>
      </c>
    </row>
    <row r="12" spans="1:5" x14ac:dyDescent="0.3">
      <c r="A12" s="16">
        <v>11</v>
      </c>
      <c r="B12" s="17" t="s">
        <v>139</v>
      </c>
      <c r="C12" s="18">
        <v>2020</v>
      </c>
      <c r="D12" s="19" t="s">
        <v>957</v>
      </c>
      <c r="E12" s="20" t="s">
        <v>1786</v>
      </c>
    </row>
    <row r="13" spans="1:5" x14ac:dyDescent="0.3">
      <c r="A13" s="16">
        <v>12</v>
      </c>
      <c r="B13" s="17" t="s">
        <v>140</v>
      </c>
      <c r="C13" s="18">
        <v>2020</v>
      </c>
      <c r="D13" s="19" t="s">
        <v>958</v>
      </c>
      <c r="E13" s="20" t="s">
        <v>1787</v>
      </c>
    </row>
    <row r="14" spans="1:5" x14ac:dyDescent="0.3">
      <c r="A14" s="16">
        <v>13</v>
      </c>
      <c r="B14" s="17" t="s">
        <v>141</v>
      </c>
      <c r="C14" s="18">
        <v>2020</v>
      </c>
      <c r="D14" s="19" t="s">
        <v>959</v>
      </c>
      <c r="E14" s="20" t="s">
        <v>1788</v>
      </c>
    </row>
    <row r="15" spans="1:5" x14ac:dyDescent="0.3">
      <c r="A15" s="16">
        <v>14</v>
      </c>
      <c r="B15" s="17" t="s">
        <v>142</v>
      </c>
      <c r="C15" s="18">
        <v>2020</v>
      </c>
      <c r="D15" s="19" t="s">
        <v>960</v>
      </c>
      <c r="E15" s="20" t="s">
        <v>1789</v>
      </c>
    </row>
    <row r="16" spans="1:5" x14ac:dyDescent="0.3">
      <c r="A16" s="16">
        <v>15</v>
      </c>
      <c r="B16" s="17" t="s">
        <v>143</v>
      </c>
      <c r="C16" s="18">
        <v>2020</v>
      </c>
      <c r="D16" s="19" t="s">
        <v>961</v>
      </c>
      <c r="E16" s="20" t="s">
        <v>1790</v>
      </c>
    </row>
    <row r="17" spans="1:5" x14ac:dyDescent="0.3">
      <c r="A17" s="16">
        <v>16</v>
      </c>
      <c r="B17" s="17" t="s">
        <v>144</v>
      </c>
      <c r="C17" s="18">
        <v>2020</v>
      </c>
      <c r="D17" s="19" t="s">
        <v>962</v>
      </c>
      <c r="E17" s="20" t="s">
        <v>1791</v>
      </c>
    </row>
    <row r="18" spans="1:5" x14ac:dyDescent="0.3">
      <c r="A18" s="16">
        <v>17</v>
      </c>
      <c r="B18" s="17" t="s">
        <v>145</v>
      </c>
      <c r="C18" s="18">
        <v>2020</v>
      </c>
      <c r="D18" s="19" t="s">
        <v>963</v>
      </c>
      <c r="E18" s="20" t="s">
        <v>1792</v>
      </c>
    </row>
    <row r="19" spans="1:5" x14ac:dyDescent="0.3">
      <c r="A19" s="16">
        <v>18</v>
      </c>
      <c r="B19" s="17" t="s">
        <v>146</v>
      </c>
      <c r="C19" s="18">
        <v>2020</v>
      </c>
      <c r="D19" s="19" t="s">
        <v>964</v>
      </c>
      <c r="E19" s="20" t="s">
        <v>1793</v>
      </c>
    </row>
    <row r="20" spans="1:5" x14ac:dyDescent="0.3">
      <c r="A20" s="16">
        <v>19</v>
      </c>
      <c r="B20" s="17" t="s">
        <v>147</v>
      </c>
      <c r="C20" s="18">
        <v>2020</v>
      </c>
      <c r="D20" s="19" t="s">
        <v>965</v>
      </c>
      <c r="E20" s="20" t="s">
        <v>1794</v>
      </c>
    </row>
    <row r="21" spans="1:5" x14ac:dyDescent="0.3">
      <c r="A21" s="16">
        <v>20</v>
      </c>
      <c r="B21" s="17" t="s">
        <v>148</v>
      </c>
      <c r="C21" s="18">
        <v>2020</v>
      </c>
      <c r="D21" s="19" t="s">
        <v>966</v>
      </c>
      <c r="E21" s="20" t="s">
        <v>1795</v>
      </c>
    </row>
    <row r="22" spans="1:5" x14ac:dyDescent="0.3">
      <c r="A22" s="16">
        <v>21</v>
      </c>
      <c r="B22" s="17" t="s">
        <v>149</v>
      </c>
      <c r="C22" s="18">
        <v>2020</v>
      </c>
      <c r="D22" s="19" t="s">
        <v>967</v>
      </c>
      <c r="E22" s="20" t="s">
        <v>1796</v>
      </c>
    </row>
    <row r="23" spans="1:5" x14ac:dyDescent="0.3">
      <c r="A23" s="16">
        <v>22</v>
      </c>
      <c r="B23" s="17" t="s">
        <v>150</v>
      </c>
      <c r="C23" s="18">
        <v>2020</v>
      </c>
      <c r="D23" s="19" t="s">
        <v>968</v>
      </c>
      <c r="E23" s="20" t="s">
        <v>1797</v>
      </c>
    </row>
    <row r="24" spans="1:5" x14ac:dyDescent="0.3">
      <c r="A24" s="16">
        <v>23</v>
      </c>
      <c r="B24" s="17" t="s">
        <v>151</v>
      </c>
      <c r="C24" s="18">
        <v>2020</v>
      </c>
      <c r="D24" s="19" t="s">
        <v>969</v>
      </c>
      <c r="E24" s="20" t="s">
        <v>1798</v>
      </c>
    </row>
    <row r="25" spans="1:5" x14ac:dyDescent="0.3">
      <c r="A25" s="16">
        <v>24</v>
      </c>
      <c r="B25" s="17" t="s">
        <v>152</v>
      </c>
      <c r="C25" s="18">
        <v>2020</v>
      </c>
      <c r="D25" s="19" t="s">
        <v>970</v>
      </c>
      <c r="E25" s="20" t="s">
        <v>1799</v>
      </c>
    </row>
    <row r="26" spans="1:5" x14ac:dyDescent="0.3">
      <c r="A26" s="16">
        <v>25</v>
      </c>
      <c r="B26" s="17" t="s">
        <v>153</v>
      </c>
      <c r="C26" s="18">
        <v>2020</v>
      </c>
      <c r="D26" s="19" t="s">
        <v>971</v>
      </c>
      <c r="E26" s="20" t="s">
        <v>1800</v>
      </c>
    </row>
    <row r="27" spans="1:5" x14ac:dyDescent="0.3">
      <c r="A27" s="16">
        <v>26</v>
      </c>
      <c r="B27" s="17" t="s">
        <v>154</v>
      </c>
      <c r="C27" s="18">
        <v>2020</v>
      </c>
      <c r="D27" s="19" t="s">
        <v>972</v>
      </c>
      <c r="E27" s="20" t="s">
        <v>1801</v>
      </c>
    </row>
    <row r="28" spans="1:5" x14ac:dyDescent="0.3">
      <c r="A28" s="16">
        <v>27</v>
      </c>
      <c r="B28" s="17" t="s">
        <v>155</v>
      </c>
      <c r="C28" s="18">
        <v>2020</v>
      </c>
      <c r="D28" s="19" t="s">
        <v>973</v>
      </c>
      <c r="E28" s="20" t="s">
        <v>1802</v>
      </c>
    </row>
    <row r="29" spans="1:5" x14ac:dyDescent="0.3">
      <c r="A29" s="16">
        <v>28</v>
      </c>
      <c r="B29" s="17" t="s">
        <v>156</v>
      </c>
      <c r="C29" s="18">
        <v>2020</v>
      </c>
      <c r="D29" s="19" t="s">
        <v>974</v>
      </c>
      <c r="E29" s="20" t="s">
        <v>1803</v>
      </c>
    </row>
    <row r="30" spans="1:5" x14ac:dyDescent="0.3">
      <c r="A30" s="16">
        <v>29</v>
      </c>
      <c r="B30" s="17" t="s">
        <v>157</v>
      </c>
      <c r="C30" s="18">
        <v>2020</v>
      </c>
      <c r="D30" s="19" t="s">
        <v>975</v>
      </c>
      <c r="E30" s="20" t="s">
        <v>1804</v>
      </c>
    </row>
    <row r="31" spans="1:5" x14ac:dyDescent="0.3">
      <c r="A31" s="16">
        <v>30</v>
      </c>
      <c r="B31" s="17" t="s">
        <v>158</v>
      </c>
      <c r="C31" s="18">
        <v>2020</v>
      </c>
      <c r="D31" s="19" t="s">
        <v>976</v>
      </c>
      <c r="E31" s="20" t="s">
        <v>1805</v>
      </c>
    </row>
    <row r="32" spans="1:5" x14ac:dyDescent="0.3">
      <c r="A32" s="16">
        <v>31</v>
      </c>
      <c r="B32" s="17" t="s">
        <v>159</v>
      </c>
      <c r="C32" s="18">
        <v>2020</v>
      </c>
      <c r="D32" s="19" t="s">
        <v>977</v>
      </c>
      <c r="E32" s="20" t="s">
        <v>1806</v>
      </c>
    </row>
    <row r="33" spans="1:5" x14ac:dyDescent="0.3">
      <c r="A33" s="16">
        <v>32</v>
      </c>
      <c r="B33" s="17" t="s">
        <v>160</v>
      </c>
      <c r="C33" s="18">
        <v>2020</v>
      </c>
      <c r="D33" s="19" t="s">
        <v>978</v>
      </c>
      <c r="E33" s="20" t="s">
        <v>1807</v>
      </c>
    </row>
    <row r="34" spans="1:5" x14ac:dyDescent="0.3">
      <c r="A34" s="16">
        <v>33</v>
      </c>
      <c r="B34" s="17" t="s">
        <v>161</v>
      </c>
      <c r="C34" s="18">
        <v>2020</v>
      </c>
      <c r="D34" s="19" t="s">
        <v>979</v>
      </c>
      <c r="E34" s="20" t="s">
        <v>1808</v>
      </c>
    </row>
    <row r="35" spans="1:5" x14ac:dyDescent="0.3">
      <c r="A35" s="16">
        <v>34</v>
      </c>
      <c r="B35" s="17" t="s">
        <v>162</v>
      </c>
      <c r="C35" s="18">
        <v>2020</v>
      </c>
      <c r="D35" s="19" t="s">
        <v>980</v>
      </c>
      <c r="E35" s="20" t="s">
        <v>1809</v>
      </c>
    </row>
    <row r="36" spans="1:5" x14ac:dyDescent="0.3">
      <c r="A36" s="16">
        <v>35</v>
      </c>
      <c r="B36" s="17" t="s">
        <v>163</v>
      </c>
      <c r="C36" s="18">
        <v>2020</v>
      </c>
      <c r="D36" s="19" t="s">
        <v>981</v>
      </c>
      <c r="E36" s="20" t="s">
        <v>1810</v>
      </c>
    </row>
    <row r="37" spans="1:5" x14ac:dyDescent="0.3">
      <c r="A37" s="16">
        <v>36</v>
      </c>
      <c r="B37" s="17" t="s">
        <v>164</v>
      </c>
      <c r="C37" s="18">
        <v>2020</v>
      </c>
      <c r="D37" s="19" t="s">
        <v>982</v>
      </c>
      <c r="E37" s="20" t="s">
        <v>1811</v>
      </c>
    </row>
    <row r="38" spans="1:5" x14ac:dyDescent="0.3">
      <c r="A38" s="16">
        <v>37</v>
      </c>
      <c r="B38" s="17" t="s">
        <v>165</v>
      </c>
      <c r="C38" s="18">
        <v>2020</v>
      </c>
      <c r="D38" s="19" t="s">
        <v>983</v>
      </c>
      <c r="E38" s="20" t="s">
        <v>1812</v>
      </c>
    </row>
    <row r="39" spans="1:5" x14ac:dyDescent="0.3">
      <c r="A39" s="16">
        <v>38</v>
      </c>
      <c r="B39" s="17" t="s">
        <v>166</v>
      </c>
      <c r="C39" s="18">
        <v>2020</v>
      </c>
      <c r="D39" s="19" t="s">
        <v>984</v>
      </c>
      <c r="E39" s="20" t="s">
        <v>1813</v>
      </c>
    </row>
    <row r="40" spans="1:5" x14ac:dyDescent="0.3">
      <c r="A40" s="16">
        <v>39</v>
      </c>
      <c r="B40" s="17" t="s">
        <v>167</v>
      </c>
      <c r="C40" s="18">
        <v>2020</v>
      </c>
      <c r="D40" s="19" t="s">
        <v>985</v>
      </c>
      <c r="E40" s="20" t="s">
        <v>1814</v>
      </c>
    </row>
    <row r="41" spans="1:5" x14ac:dyDescent="0.3">
      <c r="A41" s="16">
        <v>40</v>
      </c>
      <c r="B41" s="17" t="s">
        <v>168</v>
      </c>
      <c r="C41" s="18">
        <v>2020</v>
      </c>
      <c r="D41" s="19" t="s">
        <v>986</v>
      </c>
      <c r="E41" s="20" t="s">
        <v>1815</v>
      </c>
    </row>
    <row r="42" spans="1:5" x14ac:dyDescent="0.3">
      <c r="A42" s="16">
        <v>41</v>
      </c>
      <c r="B42" s="17" t="s">
        <v>169</v>
      </c>
      <c r="C42" s="18">
        <v>2020</v>
      </c>
      <c r="D42" s="19" t="s">
        <v>987</v>
      </c>
      <c r="E42" s="20" t="s">
        <v>1816</v>
      </c>
    </row>
    <row r="43" spans="1:5" x14ac:dyDescent="0.3">
      <c r="A43" s="16">
        <v>42</v>
      </c>
      <c r="B43" s="17" t="s">
        <v>170</v>
      </c>
      <c r="C43" s="18">
        <v>2020</v>
      </c>
      <c r="D43" s="19" t="s">
        <v>988</v>
      </c>
      <c r="E43" s="20" t="s">
        <v>1817</v>
      </c>
    </row>
    <row r="44" spans="1:5" x14ac:dyDescent="0.3">
      <c r="A44" s="16">
        <v>43</v>
      </c>
      <c r="B44" s="17" t="s">
        <v>171</v>
      </c>
      <c r="C44" s="18">
        <v>2020</v>
      </c>
      <c r="D44" s="19" t="s">
        <v>989</v>
      </c>
      <c r="E44" s="20" t="s">
        <v>1818</v>
      </c>
    </row>
    <row r="45" spans="1:5" x14ac:dyDescent="0.3">
      <c r="A45" s="16">
        <v>44</v>
      </c>
      <c r="B45" s="17" t="s">
        <v>172</v>
      </c>
      <c r="C45" s="18">
        <v>2020</v>
      </c>
      <c r="D45" s="19" t="s">
        <v>990</v>
      </c>
      <c r="E45" s="20" t="s">
        <v>1819</v>
      </c>
    </row>
    <row r="46" spans="1:5" x14ac:dyDescent="0.3">
      <c r="A46" s="16">
        <v>45</v>
      </c>
      <c r="B46" s="17" t="s">
        <v>173</v>
      </c>
      <c r="C46" s="18">
        <v>2020</v>
      </c>
      <c r="D46" s="19" t="s">
        <v>991</v>
      </c>
      <c r="E46" s="20" t="s">
        <v>1820</v>
      </c>
    </row>
    <row r="47" spans="1:5" x14ac:dyDescent="0.3">
      <c r="A47" s="16">
        <v>46</v>
      </c>
      <c r="B47" s="17" t="s">
        <v>174</v>
      </c>
      <c r="C47" s="18">
        <v>2020</v>
      </c>
      <c r="D47" s="19" t="s">
        <v>992</v>
      </c>
      <c r="E47" s="20" t="s">
        <v>1821</v>
      </c>
    </row>
    <row r="48" spans="1:5" x14ac:dyDescent="0.3">
      <c r="A48" s="16">
        <v>47</v>
      </c>
      <c r="B48" s="17" t="s">
        <v>175</v>
      </c>
      <c r="C48" s="18">
        <v>2020</v>
      </c>
      <c r="D48" s="19" t="s">
        <v>993</v>
      </c>
      <c r="E48" s="20" t="s">
        <v>1822</v>
      </c>
    </row>
    <row r="49" spans="1:5" x14ac:dyDescent="0.3">
      <c r="A49" s="16">
        <v>48</v>
      </c>
      <c r="B49" s="17" t="s">
        <v>176</v>
      </c>
      <c r="C49" s="18">
        <v>2020</v>
      </c>
      <c r="D49" s="19" t="s">
        <v>994</v>
      </c>
      <c r="E49" s="20" t="s">
        <v>1823</v>
      </c>
    </row>
    <row r="50" spans="1:5" x14ac:dyDescent="0.3">
      <c r="A50" s="16">
        <v>49</v>
      </c>
      <c r="B50" s="17" t="s">
        <v>177</v>
      </c>
      <c r="C50" s="18">
        <v>2020</v>
      </c>
      <c r="D50" s="19" t="s">
        <v>995</v>
      </c>
      <c r="E50" s="20" t="s">
        <v>1824</v>
      </c>
    </row>
    <row r="51" spans="1:5" x14ac:dyDescent="0.3">
      <c r="A51" s="16">
        <v>50</v>
      </c>
      <c r="B51" s="17" t="s">
        <v>178</v>
      </c>
      <c r="C51" s="18">
        <v>2020</v>
      </c>
      <c r="D51" s="19" t="s">
        <v>996</v>
      </c>
      <c r="E51" s="20" t="s">
        <v>1825</v>
      </c>
    </row>
    <row r="52" spans="1:5" x14ac:dyDescent="0.3">
      <c r="A52" s="16">
        <v>51</v>
      </c>
      <c r="B52" s="17" t="s">
        <v>179</v>
      </c>
      <c r="C52" s="18">
        <v>2020</v>
      </c>
      <c r="D52" s="19" t="s">
        <v>997</v>
      </c>
      <c r="E52" s="20" t="s">
        <v>1826</v>
      </c>
    </row>
    <row r="53" spans="1:5" x14ac:dyDescent="0.3">
      <c r="A53" s="16">
        <v>52</v>
      </c>
      <c r="B53" s="17" t="s">
        <v>180</v>
      </c>
      <c r="C53" s="18">
        <v>2020</v>
      </c>
      <c r="D53" s="19" t="s">
        <v>998</v>
      </c>
      <c r="E53" s="20" t="s">
        <v>1827</v>
      </c>
    </row>
    <row r="54" spans="1:5" x14ac:dyDescent="0.3">
      <c r="A54" s="16">
        <v>53</v>
      </c>
      <c r="B54" s="17" t="s">
        <v>181</v>
      </c>
      <c r="C54" s="18">
        <v>2020</v>
      </c>
      <c r="D54" s="19" t="s">
        <v>999</v>
      </c>
      <c r="E54" s="20" t="s">
        <v>1828</v>
      </c>
    </row>
    <row r="55" spans="1:5" x14ac:dyDescent="0.3">
      <c r="A55" s="16">
        <v>54</v>
      </c>
      <c r="B55" s="17" t="s">
        <v>182</v>
      </c>
      <c r="C55" s="18">
        <v>2020</v>
      </c>
      <c r="D55" s="19" t="s">
        <v>1000</v>
      </c>
      <c r="E55" s="20" t="s">
        <v>1829</v>
      </c>
    </row>
    <row r="56" spans="1:5" x14ac:dyDescent="0.3">
      <c r="A56" s="16">
        <v>55</v>
      </c>
      <c r="B56" s="17" t="s">
        <v>183</v>
      </c>
      <c r="C56" s="18">
        <v>2020</v>
      </c>
      <c r="D56" s="19" t="s">
        <v>1001</v>
      </c>
      <c r="E56" s="20" t="s">
        <v>1830</v>
      </c>
    </row>
    <row r="57" spans="1:5" x14ac:dyDescent="0.3">
      <c r="A57" s="16">
        <v>56</v>
      </c>
      <c r="B57" s="17" t="s">
        <v>184</v>
      </c>
      <c r="C57" s="18">
        <v>2020</v>
      </c>
      <c r="D57" s="19" t="s">
        <v>1002</v>
      </c>
      <c r="E57" s="20" t="s">
        <v>1831</v>
      </c>
    </row>
    <row r="58" spans="1:5" x14ac:dyDescent="0.3">
      <c r="A58" s="16">
        <v>57</v>
      </c>
      <c r="B58" s="17" t="s">
        <v>185</v>
      </c>
      <c r="C58" s="18">
        <v>2020</v>
      </c>
      <c r="D58" s="19" t="s">
        <v>1003</v>
      </c>
      <c r="E58" s="20" t="s">
        <v>1832</v>
      </c>
    </row>
    <row r="59" spans="1:5" x14ac:dyDescent="0.3">
      <c r="A59" s="16">
        <v>58</v>
      </c>
      <c r="B59" s="17" t="s">
        <v>186</v>
      </c>
      <c r="C59" s="18">
        <v>2020</v>
      </c>
      <c r="D59" s="19" t="s">
        <v>1004</v>
      </c>
      <c r="E59" s="20" t="s">
        <v>1833</v>
      </c>
    </row>
    <row r="60" spans="1:5" x14ac:dyDescent="0.3">
      <c r="A60" s="16">
        <v>59</v>
      </c>
      <c r="B60" s="17" t="s">
        <v>187</v>
      </c>
      <c r="C60" s="18">
        <v>2020</v>
      </c>
      <c r="D60" s="19" t="s">
        <v>1005</v>
      </c>
      <c r="E60" s="20" t="s">
        <v>1834</v>
      </c>
    </row>
    <row r="61" spans="1:5" x14ac:dyDescent="0.3">
      <c r="A61" s="16">
        <v>60</v>
      </c>
      <c r="B61" s="17" t="s">
        <v>188</v>
      </c>
      <c r="C61" s="18">
        <v>2020</v>
      </c>
      <c r="D61" s="19" t="s">
        <v>1006</v>
      </c>
      <c r="E61" s="20" t="s">
        <v>1835</v>
      </c>
    </row>
    <row r="62" spans="1:5" x14ac:dyDescent="0.3">
      <c r="A62" s="16">
        <v>61</v>
      </c>
      <c r="B62" s="17" t="s">
        <v>189</v>
      </c>
      <c r="C62" s="18">
        <v>2020</v>
      </c>
      <c r="D62" s="19" t="s">
        <v>1007</v>
      </c>
      <c r="E62" s="20" t="s">
        <v>1836</v>
      </c>
    </row>
    <row r="63" spans="1:5" x14ac:dyDescent="0.3">
      <c r="A63" s="16">
        <v>62</v>
      </c>
      <c r="B63" s="17" t="s">
        <v>190</v>
      </c>
      <c r="C63" s="18">
        <v>2020</v>
      </c>
      <c r="D63" s="19" t="s">
        <v>1008</v>
      </c>
      <c r="E63" s="20" t="s">
        <v>1837</v>
      </c>
    </row>
    <row r="64" spans="1:5" x14ac:dyDescent="0.3">
      <c r="A64" s="16">
        <v>63</v>
      </c>
      <c r="B64" s="17" t="s">
        <v>191</v>
      </c>
      <c r="C64" s="18">
        <v>2020</v>
      </c>
      <c r="D64" s="19" t="s">
        <v>1009</v>
      </c>
      <c r="E64" s="20" t="s">
        <v>1838</v>
      </c>
    </row>
    <row r="65" spans="1:5" x14ac:dyDescent="0.3">
      <c r="A65" s="16">
        <v>64</v>
      </c>
      <c r="B65" s="17" t="s">
        <v>192</v>
      </c>
      <c r="C65" s="18">
        <v>2020</v>
      </c>
      <c r="D65" s="19" t="s">
        <v>1010</v>
      </c>
      <c r="E65" s="20" t="s">
        <v>1839</v>
      </c>
    </row>
    <row r="66" spans="1:5" x14ac:dyDescent="0.3">
      <c r="A66" s="16">
        <v>65</v>
      </c>
      <c r="B66" s="17" t="s">
        <v>193</v>
      </c>
      <c r="C66" s="18">
        <v>2020</v>
      </c>
      <c r="D66" s="19" t="s">
        <v>1011</v>
      </c>
      <c r="E66" s="20" t="s">
        <v>1840</v>
      </c>
    </row>
    <row r="67" spans="1:5" x14ac:dyDescent="0.3">
      <c r="A67" s="16">
        <v>66</v>
      </c>
      <c r="B67" s="17" t="s">
        <v>194</v>
      </c>
      <c r="C67" s="18">
        <v>2020</v>
      </c>
      <c r="D67" s="19" t="s">
        <v>1012</v>
      </c>
      <c r="E67" s="20" t="s">
        <v>1841</v>
      </c>
    </row>
    <row r="68" spans="1:5" x14ac:dyDescent="0.3">
      <c r="A68" s="16">
        <v>67</v>
      </c>
      <c r="B68" s="17" t="s">
        <v>195</v>
      </c>
      <c r="C68" s="18">
        <v>2020</v>
      </c>
      <c r="D68" s="19" t="s">
        <v>1013</v>
      </c>
      <c r="E68" s="20" t="s">
        <v>1842</v>
      </c>
    </row>
    <row r="69" spans="1:5" x14ac:dyDescent="0.3">
      <c r="A69" s="16">
        <v>68</v>
      </c>
      <c r="B69" s="17" t="s">
        <v>196</v>
      </c>
      <c r="C69" s="18">
        <v>2020</v>
      </c>
      <c r="D69" s="19" t="s">
        <v>1014</v>
      </c>
      <c r="E69" s="20" t="s">
        <v>1843</v>
      </c>
    </row>
    <row r="70" spans="1:5" x14ac:dyDescent="0.3">
      <c r="A70" s="16">
        <v>69</v>
      </c>
      <c r="B70" s="17" t="s">
        <v>197</v>
      </c>
      <c r="C70" s="18">
        <v>2020</v>
      </c>
      <c r="D70" s="19" t="s">
        <v>1015</v>
      </c>
      <c r="E70" s="20" t="s">
        <v>1844</v>
      </c>
    </row>
    <row r="71" spans="1:5" x14ac:dyDescent="0.3">
      <c r="A71" s="16">
        <v>70</v>
      </c>
      <c r="B71" s="17" t="s">
        <v>198</v>
      </c>
      <c r="C71" s="18">
        <v>2020</v>
      </c>
      <c r="D71" s="19" t="s">
        <v>1016</v>
      </c>
      <c r="E71" s="20" t="s">
        <v>1845</v>
      </c>
    </row>
    <row r="72" spans="1:5" x14ac:dyDescent="0.3">
      <c r="A72" s="16">
        <v>71</v>
      </c>
      <c r="B72" s="17" t="s">
        <v>199</v>
      </c>
      <c r="C72" s="18">
        <v>2020</v>
      </c>
      <c r="D72" s="19" t="s">
        <v>1017</v>
      </c>
      <c r="E72" s="20" t="s">
        <v>1846</v>
      </c>
    </row>
    <row r="73" spans="1:5" x14ac:dyDescent="0.3">
      <c r="A73" s="16">
        <v>72</v>
      </c>
      <c r="B73" s="17" t="s">
        <v>200</v>
      </c>
      <c r="C73" s="18">
        <v>2020</v>
      </c>
      <c r="D73" s="19" t="s">
        <v>1018</v>
      </c>
      <c r="E73" s="20" t="s">
        <v>1847</v>
      </c>
    </row>
    <row r="74" spans="1:5" x14ac:dyDescent="0.3">
      <c r="A74" s="16">
        <v>73</v>
      </c>
      <c r="B74" s="17" t="s">
        <v>201</v>
      </c>
      <c r="C74" s="18">
        <v>2020</v>
      </c>
      <c r="D74" s="19" t="s">
        <v>1019</v>
      </c>
      <c r="E74" s="20" t="s">
        <v>1848</v>
      </c>
    </row>
    <row r="75" spans="1:5" x14ac:dyDescent="0.3">
      <c r="A75" s="16">
        <v>74</v>
      </c>
      <c r="B75" s="17" t="s">
        <v>202</v>
      </c>
      <c r="C75" s="18">
        <v>2020</v>
      </c>
      <c r="D75" s="19" t="s">
        <v>1020</v>
      </c>
      <c r="E75" s="20" t="s">
        <v>1849</v>
      </c>
    </row>
    <row r="76" spans="1:5" x14ac:dyDescent="0.3">
      <c r="A76" s="16">
        <v>75</v>
      </c>
      <c r="B76" s="17" t="s">
        <v>203</v>
      </c>
      <c r="C76" s="18">
        <v>2020</v>
      </c>
      <c r="D76" s="19" t="s">
        <v>1021</v>
      </c>
      <c r="E76" s="20" t="s">
        <v>1850</v>
      </c>
    </row>
    <row r="77" spans="1:5" x14ac:dyDescent="0.3">
      <c r="A77" s="16">
        <v>76</v>
      </c>
      <c r="B77" s="17" t="s">
        <v>204</v>
      </c>
      <c r="C77" s="18">
        <v>2020</v>
      </c>
      <c r="D77" s="19" t="s">
        <v>1022</v>
      </c>
      <c r="E77" s="20" t="s">
        <v>1851</v>
      </c>
    </row>
    <row r="78" spans="1:5" x14ac:dyDescent="0.3">
      <c r="A78" s="16">
        <v>77</v>
      </c>
      <c r="B78" s="17" t="s">
        <v>205</v>
      </c>
      <c r="C78" s="18">
        <v>2020</v>
      </c>
      <c r="D78" s="19" t="s">
        <v>1023</v>
      </c>
      <c r="E78" s="20" t="s">
        <v>1852</v>
      </c>
    </row>
    <row r="79" spans="1:5" x14ac:dyDescent="0.3">
      <c r="A79" s="16">
        <v>78</v>
      </c>
      <c r="B79" s="17" t="s">
        <v>206</v>
      </c>
      <c r="C79" s="18">
        <v>2020</v>
      </c>
      <c r="D79" s="19" t="s">
        <v>1024</v>
      </c>
      <c r="E79" s="20" t="s">
        <v>1853</v>
      </c>
    </row>
    <row r="80" spans="1:5" x14ac:dyDescent="0.3">
      <c r="A80" s="16">
        <v>79</v>
      </c>
      <c r="B80" s="17" t="s">
        <v>207</v>
      </c>
      <c r="C80" s="18">
        <v>2020</v>
      </c>
      <c r="D80" s="19" t="s">
        <v>1025</v>
      </c>
      <c r="E80" s="20" t="s">
        <v>1854</v>
      </c>
    </row>
    <row r="81" spans="1:5" x14ac:dyDescent="0.3">
      <c r="A81" s="16">
        <v>80</v>
      </c>
      <c r="B81" s="17" t="s">
        <v>208</v>
      </c>
      <c r="C81" s="18">
        <v>2020</v>
      </c>
      <c r="D81" s="19" t="s">
        <v>1026</v>
      </c>
      <c r="E81" s="20" t="s">
        <v>1855</v>
      </c>
    </row>
    <row r="82" spans="1:5" x14ac:dyDescent="0.3">
      <c r="A82" s="16">
        <v>81</v>
      </c>
      <c r="B82" s="17" t="s">
        <v>209</v>
      </c>
      <c r="C82" s="18">
        <v>2020</v>
      </c>
      <c r="D82" s="19" t="s">
        <v>1027</v>
      </c>
      <c r="E82" s="20" t="s">
        <v>1856</v>
      </c>
    </row>
    <row r="83" spans="1:5" x14ac:dyDescent="0.3">
      <c r="A83" s="16">
        <v>82</v>
      </c>
      <c r="B83" s="17" t="s">
        <v>210</v>
      </c>
      <c r="C83" s="18">
        <v>2020</v>
      </c>
      <c r="D83" s="19" t="s">
        <v>1028</v>
      </c>
      <c r="E83" s="20" t="s">
        <v>1857</v>
      </c>
    </row>
    <row r="84" spans="1:5" x14ac:dyDescent="0.3">
      <c r="A84" s="16">
        <v>83</v>
      </c>
      <c r="B84" s="17" t="s">
        <v>211</v>
      </c>
      <c r="C84" s="18">
        <v>2020</v>
      </c>
      <c r="D84" s="19" t="s">
        <v>1029</v>
      </c>
      <c r="E84" s="20" t="s">
        <v>1858</v>
      </c>
    </row>
    <row r="85" spans="1:5" x14ac:dyDescent="0.3">
      <c r="A85" s="16">
        <v>84</v>
      </c>
      <c r="B85" s="17" t="s">
        <v>212</v>
      </c>
      <c r="C85" s="18">
        <v>2020</v>
      </c>
      <c r="D85" s="19" t="s">
        <v>1030</v>
      </c>
      <c r="E85" s="20" t="s">
        <v>1859</v>
      </c>
    </row>
    <row r="86" spans="1:5" x14ac:dyDescent="0.3">
      <c r="A86" s="16">
        <v>85</v>
      </c>
      <c r="B86" s="17" t="s">
        <v>213</v>
      </c>
      <c r="C86" s="18">
        <v>2020</v>
      </c>
      <c r="D86" s="19" t="s">
        <v>1031</v>
      </c>
      <c r="E86" s="20" t="s">
        <v>1860</v>
      </c>
    </row>
    <row r="87" spans="1:5" x14ac:dyDescent="0.3">
      <c r="A87" s="16">
        <v>86</v>
      </c>
      <c r="B87" s="17" t="s">
        <v>214</v>
      </c>
      <c r="C87" s="18">
        <v>2020</v>
      </c>
      <c r="D87" s="19" t="s">
        <v>1032</v>
      </c>
      <c r="E87" s="20" t="s">
        <v>1861</v>
      </c>
    </row>
    <row r="88" spans="1:5" x14ac:dyDescent="0.3">
      <c r="A88" s="16">
        <v>87</v>
      </c>
      <c r="B88" s="17" t="s">
        <v>215</v>
      </c>
      <c r="C88" s="18">
        <v>2020</v>
      </c>
      <c r="D88" s="19" t="s">
        <v>1033</v>
      </c>
      <c r="E88" s="20" t="s">
        <v>1862</v>
      </c>
    </row>
    <row r="89" spans="1:5" x14ac:dyDescent="0.3">
      <c r="A89" s="16">
        <v>88</v>
      </c>
      <c r="B89" s="17" t="s">
        <v>216</v>
      </c>
      <c r="C89" s="18">
        <v>2020</v>
      </c>
      <c r="D89" s="19" t="s">
        <v>1034</v>
      </c>
      <c r="E89" s="20" t="s">
        <v>1863</v>
      </c>
    </row>
    <row r="90" spans="1:5" x14ac:dyDescent="0.3">
      <c r="A90" s="16">
        <v>89</v>
      </c>
      <c r="B90" s="17" t="s">
        <v>217</v>
      </c>
      <c r="C90" s="18">
        <v>2020</v>
      </c>
      <c r="D90" s="19" t="s">
        <v>1035</v>
      </c>
      <c r="E90" s="20" t="s">
        <v>1864</v>
      </c>
    </row>
    <row r="91" spans="1:5" x14ac:dyDescent="0.3">
      <c r="A91" s="16">
        <v>90</v>
      </c>
      <c r="B91" s="17" t="s">
        <v>218</v>
      </c>
      <c r="C91" s="18">
        <v>2020</v>
      </c>
      <c r="D91" s="19" t="s">
        <v>1036</v>
      </c>
      <c r="E91" s="20" t="s">
        <v>1865</v>
      </c>
    </row>
    <row r="92" spans="1:5" x14ac:dyDescent="0.3">
      <c r="A92" s="16">
        <v>91</v>
      </c>
      <c r="B92" s="17" t="s">
        <v>219</v>
      </c>
      <c r="C92" s="18">
        <v>2020</v>
      </c>
      <c r="D92" s="19" t="s">
        <v>1037</v>
      </c>
      <c r="E92" s="20" t="s">
        <v>1866</v>
      </c>
    </row>
    <row r="93" spans="1:5" x14ac:dyDescent="0.3">
      <c r="A93" s="16">
        <v>92</v>
      </c>
      <c r="B93" s="17" t="s">
        <v>220</v>
      </c>
      <c r="C93" s="18">
        <v>2020</v>
      </c>
      <c r="D93" s="19" t="s">
        <v>1038</v>
      </c>
      <c r="E93" s="20" t="s">
        <v>1867</v>
      </c>
    </row>
    <row r="94" spans="1:5" x14ac:dyDescent="0.3">
      <c r="A94" s="16">
        <v>93</v>
      </c>
      <c r="B94" s="17" t="s">
        <v>221</v>
      </c>
      <c r="C94" s="18">
        <v>2020</v>
      </c>
      <c r="D94" s="19" t="s">
        <v>1039</v>
      </c>
      <c r="E94" s="20" t="s">
        <v>1868</v>
      </c>
    </row>
    <row r="95" spans="1:5" x14ac:dyDescent="0.3">
      <c r="A95" s="16">
        <v>94</v>
      </c>
      <c r="B95" s="17" t="s">
        <v>222</v>
      </c>
      <c r="C95" s="18">
        <v>2020</v>
      </c>
      <c r="D95" s="19" t="s">
        <v>1040</v>
      </c>
      <c r="E95" s="20" t="s">
        <v>1869</v>
      </c>
    </row>
    <row r="96" spans="1:5" x14ac:dyDescent="0.3">
      <c r="A96" s="16">
        <v>95</v>
      </c>
      <c r="B96" s="17" t="s">
        <v>223</v>
      </c>
      <c r="C96" s="18">
        <v>2020</v>
      </c>
      <c r="D96" s="19" t="s">
        <v>1041</v>
      </c>
      <c r="E96" s="20" t="s">
        <v>1870</v>
      </c>
    </row>
    <row r="97" spans="1:5" x14ac:dyDescent="0.3">
      <c r="A97" s="16">
        <v>96</v>
      </c>
      <c r="B97" s="17" t="s">
        <v>224</v>
      </c>
      <c r="C97" s="18">
        <v>2020</v>
      </c>
      <c r="D97" s="19" t="s">
        <v>1042</v>
      </c>
      <c r="E97" s="20" t="s">
        <v>1871</v>
      </c>
    </row>
    <row r="98" spans="1:5" x14ac:dyDescent="0.3">
      <c r="A98" s="16">
        <v>97</v>
      </c>
      <c r="B98" s="17" t="s">
        <v>225</v>
      </c>
      <c r="C98" s="18">
        <v>2020</v>
      </c>
      <c r="D98" s="19" t="s">
        <v>1043</v>
      </c>
      <c r="E98" s="20" t="s">
        <v>1872</v>
      </c>
    </row>
    <row r="99" spans="1:5" x14ac:dyDescent="0.3">
      <c r="A99" s="16">
        <v>98</v>
      </c>
      <c r="B99" s="17" t="s">
        <v>226</v>
      </c>
      <c r="C99" s="18">
        <v>2020</v>
      </c>
      <c r="D99" s="19" t="s">
        <v>1044</v>
      </c>
      <c r="E99" s="20" t="s">
        <v>1873</v>
      </c>
    </row>
    <row r="100" spans="1:5" x14ac:dyDescent="0.3">
      <c r="A100" s="16">
        <v>99</v>
      </c>
      <c r="B100" s="17" t="s">
        <v>227</v>
      </c>
      <c r="C100" s="18">
        <v>2020</v>
      </c>
      <c r="D100" s="19" t="s">
        <v>1045</v>
      </c>
      <c r="E100" s="20" t="s">
        <v>1874</v>
      </c>
    </row>
    <row r="101" spans="1:5" x14ac:dyDescent="0.3">
      <c r="A101" s="16">
        <v>100</v>
      </c>
      <c r="B101" s="17" t="s">
        <v>228</v>
      </c>
      <c r="C101" s="18">
        <v>2020</v>
      </c>
      <c r="D101" s="19" t="s">
        <v>1046</v>
      </c>
      <c r="E101" s="20" t="s">
        <v>1875</v>
      </c>
    </row>
    <row r="102" spans="1:5" x14ac:dyDescent="0.3">
      <c r="A102" s="16">
        <v>101</v>
      </c>
      <c r="B102" s="17" t="s">
        <v>229</v>
      </c>
      <c r="C102" s="18">
        <v>2020</v>
      </c>
      <c r="D102" s="19" t="s">
        <v>1047</v>
      </c>
      <c r="E102" s="20" t="s">
        <v>1876</v>
      </c>
    </row>
    <row r="103" spans="1:5" x14ac:dyDescent="0.3">
      <c r="A103" s="16">
        <v>102</v>
      </c>
      <c r="B103" s="17" t="s">
        <v>230</v>
      </c>
      <c r="C103" s="18">
        <v>2020</v>
      </c>
      <c r="D103" s="19" t="s">
        <v>1048</v>
      </c>
      <c r="E103" s="20" t="s">
        <v>1877</v>
      </c>
    </row>
    <row r="104" spans="1:5" x14ac:dyDescent="0.3">
      <c r="A104" s="16">
        <v>103</v>
      </c>
      <c r="B104" s="17" t="s">
        <v>231</v>
      </c>
      <c r="C104" s="18">
        <v>2020</v>
      </c>
      <c r="D104" s="19" t="s">
        <v>1049</v>
      </c>
      <c r="E104" s="20" t="s">
        <v>1878</v>
      </c>
    </row>
    <row r="105" spans="1:5" x14ac:dyDescent="0.3">
      <c r="A105" s="16">
        <v>104</v>
      </c>
      <c r="B105" s="17" t="s">
        <v>232</v>
      </c>
      <c r="C105" s="18">
        <v>2020</v>
      </c>
      <c r="D105" s="19" t="s">
        <v>1050</v>
      </c>
      <c r="E105" s="20" t="s">
        <v>1879</v>
      </c>
    </row>
    <row r="106" spans="1:5" x14ac:dyDescent="0.3">
      <c r="A106" s="16">
        <v>105</v>
      </c>
      <c r="B106" s="17" t="s">
        <v>233</v>
      </c>
      <c r="C106" s="18">
        <v>2020</v>
      </c>
      <c r="D106" s="19" t="s">
        <v>1051</v>
      </c>
      <c r="E106" s="20" t="s">
        <v>1880</v>
      </c>
    </row>
    <row r="107" spans="1:5" x14ac:dyDescent="0.3">
      <c r="A107" s="16">
        <v>106</v>
      </c>
      <c r="B107" s="17" t="s">
        <v>234</v>
      </c>
      <c r="C107" s="18">
        <v>2020</v>
      </c>
      <c r="D107" s="19" t="s">
        <v>1052</v>
      </c>
      <c r="E107" s="20" t="s">
        <v>1881</v>
      </c>
    </row>
    <row r="108" spans="1:5" x14ac:dyDescent="0.3">
      <c r="A108" s="16">
        <v>107</v>
      </c>
      <c r="B108" s="17" t="s">
        <v>235</v>
      </c>
      <c r="C108" s="18">
        <v>2020</v>
      </c>
      <c r="D108" s="19" t="s">
        <v>1053</v>
      </c>
      <c r="E108" s="20" t="s">
        <v>1882</v>
      </c>
    </row>
    <row r="109" spans="1:5" x14ac:dyDescent="0.3">
      <c r="A109" s="16">
        <v>108</v>
      </c>
      <c r="B109" s="17" t="s">
        <v>236</v>
      </c>
      <c r="C109" s="18">
        <v>2020</v>
      </c>
      <c r="D109" s="19" t="s">
        <v>1054</v>
      </c>
      <c r="E109" s="20" t="s">
        <v>1883</v>
      </c>
    </row>
    <row r="110" spans="1:5" x14ac:dyDescent="0.3">
      <c r="A110" s="16">
        <v>109</v>
      </c>
      <c r="B110" s="17" t="s">
        <v>237</v>
      </c>
      <c r="C110" s="18">
        <v>2020</v>
      </c>
      <c r="D110" s="19" t="s">
        <v>1055</v>
      </c>
      <c r="E110" s="20" t="s">
        <v>1884</v>
      </c>
    </row>
    <row r="111" spans="1:5" x14ac:dyDescent="0.3">
      <c r="A111" s="16">
        <v>110</v>
      </c>
      <c r="B111" s="17" t="s">
        <v>238</v>
      </c>
      <c r="C111" s="18">
        <v>2020</v>
      </c>
      <c r="D111" s="19" t="s">
        <v>1056</v>
      </c>
      <c r="E111" s="20" t="s">
        <v>1885</v>
      </c>
    </row>
    <row r="112" spans="1:5" x14ac:dyDescent="0.3">
      <c r="A112" s="16">
        <v>111</v>
      </c>
      <c r="B112" s="17" t="s">
        <v>239</v>
      </c>
      <c r="C112" s="18">
        <v>2020</v>
      </c>
      <c r="D112" s="19" t="s">
        <v>1057</v>
      </c>
      <c r="E112" s="20" t="s">
        <v>1886</v>
      </c>
    </row>
    <row r="113" spans="1:5" x14ac:dyDescent="0.3">
      <c r="A113" s="16">
        <v>112</v>
      </c>
      <c r="B113" s="17" t="s">
        <v>240</v>
      </c>
      <c r="C113" s="18">
        <v>2020</v>
      </c>
      <c r="D113" s="19" t="s">
        <v>1058</v>
      </c>
      <c r="E113" s="20" t="s">
        <v>1887</v>
      </c>
    </row>
    <row r="114" spans="1:5" x14ac:dyDescent="0.3">
      <c r="A114" s="16">
        <v>113</v>
      </c>
      <c r="B114" s="17" t="s">
        <v>241</v>
      </c>
      <c r="C114" s="18">
        <v>2020</v>
      </c>
      <c r="D114" s="19" t="s">
        <v>1059</v>
      </c>
      <c r="E114" s="20" t="s">
        <v>1888</v>
      </c>
    </row>
    <row r="115" spans="1:5" x14ac:dyDescent="0.3">
      <c r="A115" s="16">
        <v>114</v>
      </c>
      <c r="B115" s="17" t="s">
        <v>242</v>
      </c>
      <c r="C115" s="18">
        <v>2020</v>
      </c>
      <c r="D115" s="19" t="s">
        <v>1060</v>
      </c>
      <c r="E115" s="20" t="s">
        <v>1889</v>
      </c>
    </row>
    <row r="116" spans="1:5" x14ac:dyDescent="0.3">
      <c r="A116" s="16">
        <v>115</v>
      </c>
      <c r="B116" s="17" t="s">
        <v>243</v>
      </c>
      <c r="C116" s="18">
        <v>2020</v>
      </c>
      <c r="D116" s="19" t="s">
        <v>1061</v>
      </c>
      <c r="E116" s="20" t="s">
        <v>1890</v>
      </c>
    </row>
    <row r="117" spans="1:5" x14ac:dyDescent="0.3">
      <c r="A117" s="16">
        <v>116</v>
      </c>
      <c r="B117" s="17" t="s">
        <v>243</v>
      </c>
      <c r="C117" s="18">
        <v>2020</v>
      </c>
      <c r="D117" s="19" t="s">
        <v>1062</v>
      </c>
      <c r="E117" s="20" t="s">
        <v>1891</v>
      </c>
    </row>
    <row r="118" spans="1:5" x14ac:dyDescent="0.3">
      <c r="A118" s="16">
        <v>117</v>
      </c>
      <c r="B118" s="17" t="s">
        <v>244</v>
      </c>
      <c r="C118" s="18">
        <v>2020</v>
      </c>
      <c r="D118" s="19" t="s">
        <v>1063</v>
      </c>
      <c r="E118" s="20" t="s">
        <v>1892</v>
      </c>
    </row>
    <row r="119" spans="1:5" x14ac:dyDescent="0.3">
      <c r="A119" s="16">
        <v>118</v>
      </c>
      <c r="B119" s="17" t="s">
        <v>245</v>
      </c>
      <c r="C119" s="18">
        <v>2020</v>
      </c>
      <c r="D119" s="19" t="s">
        <v>1064</v>
      </c>
      <c r="E119" s="20" t="s">
        <v>1893</v>
      </c>
    </row>
    <row r="120" spans="1:5" x14ac:dyDescent="0.3">
      <c r="A120" s="16">
        <v>119</v>
      </c>
      <c r="B120" s="17" t="s">
        <v>246</v>
      </c>
      <c r="C120" s="18">
        <v>2020</v>
      </c>
      <c r="D120" s="19" t="s">
        <v>1065</v>
      </c>
      <c r="E120" s="20" t="s">
        <v>1894</v>
      </c>
    </row>
    <row r="121" spans="1:5" x14ac:dyDescent="0.3">
      <c r="A121" s="16">
        <v>120</v>
      </c>
      <c r="B121" s="17" t="s">
        <v>247</v>
      </c>
      <c r="C121" s="18">
        <v>2020</v>
      </c>
      <c r="D121" s="19" t="s">
        <v>1066</v>
      </c>
      <c r="E121" s="20" t="s">
        <v>1895</v>
      </c>
    </row>
    <row r="122" spans="1:5" x14ac:dyDescent="0.3">
      <c r="A122" s="16">
        <v>121</v>
      </c>
      <c r="B122" s="17" t="s">
        <v>248</v>
      </c>
      <c r="C122" s="18">
        <v>2020</v>
      </c>
      <c r="D122" s="19" t="s">
        <v>1067</v>
      </c>
      <c r="E122" s="20" t="s">
        <v>1896</v>
      </c>
    </row>
    <row r="123" spans="1:5" x14ac:dyDescent="0.3">
      <c r="A123" s="16">
        <v>122</v>
      </c>
      <c r="B123" s="17" t="s">
        <v>249</v>
      </c>
      <c r="C123" s="18">
        <v>2020</v>
      </c>
      <c r="D123" s="19" t="s">
        <v>1068</v>
      </c>
      <c r="E123" s="20" t="s">
        <v>1897</v>
      </c>
    </row>
    <row r="124" spans="1:5" x14ac:dyDescent="0.3">
      <c r="A124" s="16">
        <v>123</v>
      </c>
      <c r="B124" s="17" t="s">
        <v>250</v>
      </c>
      <c r="C124" s="18">
        <v>2020</v>
      </c>
      <c r="D124" s="19" t="s">
        <v>1069</v>
      </c>
      <c r="E124" s="20" t="s">
        <v>1898</v>
      </c>
    </row>
    <row r="125" spans="1:5" x14ac:dyDescent="0.3">
      <c r="A125" s="16">
        <v>124</v>
      </c>
      <c r="B125" s="17" t="s">
        <v>251</v>
      </c>
      <c r="C125" s="18">
        <v>2020</v>
      </c>
      <c r="D125" s="19" t="s">
        <v>1070</v>
      </c>
      <c r="E125" s="20" t="s">
        <v>1899</v>
      </c>
    </row>
    <row r="126" spans="1:5" x14ac:dyDescent="0.3">
      <c r="A126" s="16">
        <v>125</v>
      </c>
      <c r="B126" s="17" t="s">
        <v>252</v>
      </c>
      <c r="C126" s="18">
        <v>2020</v>
      </c>
      <c r="D126" s="19" t="s">
        <v>1071</v>
      </c>
      <c r="E126" s="20" t="s">
        <v>1900</v>
      </c>
    </row>
    <row r="127" spans="1:5" x14ac:dyDescent="0.3">
      <c r="A127" s="16">
        <v>126</v>
      </c>
      <c r="B127" s="17" t="s">
        <v>253</v>
      </c>
      <c r="C127" s="18">
        <v>2020</v>
      </c>
      <c r="D127" s="19" t="s">
        <v>1072</v>
      </c>
      <c r="E127" s="20" t="s">
        <v>1901</v>
      </c>
    </row>
    <row r="128" spans="1:5" x14ac:dyDescent="0.3">
      <c r="A128" s="16">
        <v>127</v>
      </c>
      <c r="B128" s="17" t="s">
        <v>254</v>
      </c>
      <c r="C128" s="18">
        <v>2020</v>
      </c>
      <c r="D128" s="19" t="s">
        <v>1073</v>
      </c>
      <c r="E128" s="20" t="s">
        <v>1902</v>
      </c>
    </row>
    <row r="129" spans="1:5" x14ac:dyDescent="0.3">
      <c r="A129" s="16">
        <v>128</v>
      </c>
      <c r="B129" s="17" t="s">
        <v>255</v>
      </c>
      <c r="C129" s="18">
        <v>2020</v>
      </c>
      <c r="D129" s="19" t="s">
        <v>1074</v>
      </c>
      <c r="E129" s="20" t="s">
        <v>1903</v>
      </c>
    </row>
    <row r="130" spans="1:5" x14ac:dyDescent="0.3">
      <c r="A130" s="16">
        <v>129</v>
      </c>
      <c r="B130" s="17" t="s">
        <v>256</v>
      </c>
      <c r="C130" s="18">
        <v>2020</v>
      </c>
      <c r="D130" s="19" t="s">
        <v>1075</v>
      </c>
      <c r="E130" s="20" t="s">
        <v>1904</v>
      </c>
    </row>
    <row r="131" spans="1:5" x14ac:dyDescent="0.3">
      <c r="A131" s="16">
        <v>130</v>
      </c>
      <c r="B131" s="17" t="s">
        <v>257</v>
      </c>
      <c r="C131" s="18">
        <v>2020</v>
      </c>
      <c r="D131" s="19" t="s">
        <v>1076</v>
      </c>
      <c r="E131" s="20" t="s">
        <v>1905</v>
      </c>
    </row>
    <row r="132" spans="1:5" x14ac:dyDescent="0.3">
      <c r="A132" s="16">
        <v>131</v>
      </c>
      <c r="B132" s="17" t="s">
        <v>258</v>
      </c>
      <c r="C132" s="18">
        <v>2020</v>
      </c>
      <c r="D132" s="19" t="s">
        <v>1077</v>
      </c>
      <c r="E132" s="20" t="s">
        <v>1906</v>
      </c>
    </row>
    <row r="133" spans="1:5" x14ac:dyDescent="0.3">
      <c r="A133" s="16">
        <v>132</v>
      </c>
      <c r="B133" s="17" t="s">
        <v>259</v>
      </c>
      <c r="C133" s="18">
        <v>2020</v>
      </c>
      <c r="D133" s="19" t="s">
        <v>1078</v>
      </c>
      <c r="E133" s="20" t="s">
        <v>1907</v>
      </c>
    </row>
    <row r="134" spans="1:5" x14ac:dyDescent="0.3">
      <c r="A134" s="16">
        <v>133</v>
      </c>
      <c r="B134" s="17" t="s">
        <v>260</v>
      </c>
      <c r="C134" s="18">
        <v>2020</v>
      </c>
      <c r="D134" s="19" t="s">
        <v>1079</v>
      </c>
      <c r="E134" s="20" t="s">
        <v>1908</v>
      </c>
    </row>
    <row r="135" spans="1:5" x14ac:dyDescent="0.3">
      <c r="A135" s="16">
        <v>134</v>
      </c>
      <c r="B135" s="17" t="s">
        <v>261</v>
      </c>
      <c r="C135" s="18">
        <v>2020</v>
      </c>
      <c r="D135" s="19" t="s">
        <v>1080</v>
      </c>
      <c r="E135" s="20" t="s">
        <v>1909</v>
      </c>
    </row>
    <row r="136" spans="1:5" x14ac:dyDescent="0.3">
      <c r="A136" s="16">
        <v>135</v>
      </c>
      <c r="B136" s="17" t="s">
        <v>261</v>
      </c>
      <c r="C136" s="18">
        <v>2020</v>
      </c>
      <c r="D136" s="19" t="s">
        <v>1081</v>
      </c>
      <c r="E136" s="20" t="s">
        <v>1910</v>
      </c>
    </row>
    <row r="137" spans="1:5" x14ac:dyDescent="0.3">
      <c r="A137" s="16">
        <v>136</v>
      </c>
      <c r="B137" s="17" t="s">
        <v>262</v>
      </c>
      <c r="C137" s="18">
        <v>2020</v>
      </c>
      <c r="D137" s="19" t="s">
        <v>1082</v>
      </c>
      <c r="E137" s="20" t="s">
        <v>1911</v>
      </c>
    </row>
    <row r="138" spans="1:5" x14ac:dyDescent="0.3">
      <c r="A138" s="16">
        <v>137</v>
      </c>
      <c r="B138" s="17" t="s">
        <v>263</v>
      </c>
      <c r="C138" s="18">
        <v>2020</v>
      </c>
      <c r="D138" s="19" t="s">
        <v>1083</v>
      </c>
      <c r="E138" s="20" t="s">
        <v>1912</v>
      </c>
    </row>
    <row r="139" spans="1:5" x14ac:dyDescent="0.3">
      <c r="A139" s="16">
        <v>138</v>
      </c>
      <c r="B139" s="17" t="s">
        <v>264</v>
      </c>
      <c r="C139" s="18">
        <v>2020</v>
      </c>
      <c r="D139" s="19" t="s">
        <v>1084</v>
      </c>
      <c r="E139" s="20" t="s">
        <v>1913</v>
      </c>
    </row>
    <row r="140" spans="1:5" x14ac:dyDescent="0.3">
      <c r="A140" s="16">
        <v>139</v>
      </c>
      <c r="B140" s="17" t="s">
        <v>265</v>
      </c>
      <c r="C140" s="18">
        <v>2020</v>
      </c>
      <c r="D140" s="19" t="s">
        <v>1085</v>
      </c>
      <c r="E140" s="20" t="s">
        <v>1914</v>
      </c>
    </row>
    <row r="141" spans="1:5" x14ac:dyDescent="0.3">
      <c r="A141" s="16">
        <v>140</v>
      </c>
      <c r="B141" s="17" t="s">
        <v>266</v>
      </c>
      <c r="C141" s="18">
        <v>2020</v>
      </c>
      <c r="D141" s="19" t="s">
        <v>1086</v>
      </c>
      <c r="E141" s="20" t="s">
        <v>1915</v>
      </c>
    </row>
    <row r="142" spans="1:5" x14ac:dyDescent="0.3">
      <c r="A142" s="16">
        <v>141</v>
      </c>
      <c r="B142" s="17" t="s">
        <v>267</v>
      </c>
      <c r="C142" s="18">
        <v>2020</v>
      </c>
      <c r="D142" s="19" t="s">
        <v>1087</v>
      </c>
      <c r="E142" s="20" t="s">
        <v>1916</v>
      </c>
    </row>
    <row r="143" spans="1:5" x14ac:dyDescent="0.3">
      <c r="A143" s="16">
        <v>142</v>
      </c>
      <c r="B143" s="17" t="s">
        <v>268</v>
      </c>
      <c r="C143" s="18">
        <v>2020</v>
      </c>
      <c r="D143" s="19" t="s">
        <v>1088</v>
      </c>
      <c r="E143" s="20" t="s">
        <v>1917</v>
      </c>
    </row>
    <row r="144" spans="1:5" x14ac:dyDescent="0.3">
      <c r="A144" s="16">
        <v>143</v>
      </c>
      <c r="B144" s="17" t="s">
        <v>269</v>
      </c>
      <c r="C144" s="18">
        <v>2020</v>
      </c>
      <c r="D144" s="19" t="s">
        <v>1089</v>
      </c>
      <c r="E144" s="20" t="s">
        <v>1918</v>
      </c>
    </row>
    <row r="145" spans="1:5" x14ac:dyDescent="0.3">
      <c r="A145" s="16">
        <v>144</v>
      </c>
      <c r="B145" s="17" t="s">
        <v>270</v>
      </c>
      <c r="C145" s="18">
        <v>2020</v>
      </c>
      <c r="D145" s="19" t="s">
        <v>1090</v>
      </c>
      <c r="E145" s="20" t="s">
        <v>1919</v>
      </c>
    </row>
    <row r="146" spans="1:5" x14ac:dyDescent="0.3">
      <c r="A146" s="16">
        <v>145</v>
      </c>
      <c r="B146" s="17" t="s">
        <v>271</v>
      </c>
      <c r="C146" s="18">
        <v>2020</v>
      </c>
      <c r="D146" s="19" t="s">
        <v>1091</v>
      </c>
      <c r="E146" s="20" t="s">
        <v>1920</v>
      </c>
    </row>
    <row r="147" spans="1:5" x14ac:dyDescent="0.3">
      <c r="A147" s="16">
        <v>146</v>
      </c>
      <c r="B147" s="17" t="s">
        <v>272</v>
      </c>
      <c r="C147" s="18">
        <v>2020</v>
      </c>
      <c r="D147" s="19" t="s">
        <v>1092</v>
      </c>
      <c r="E147" s="20" t="s">
        <v>1921</v>
      </c>
    </row>
    <row r="148" spans="1:5" x14ac:dyDescent="0.3">
      <c r="A148" s="16">
        <v>147</v>
      </c>
      <c r="B148" s="17" t="s">
        <v>273</v>
      </c>
      <c r="C148" s="18">
        <v>2020</v>
      </c>
      <c r="D148" s="19" t="s">
        <v>1093</v>
      </c>
      <c r="E148" s="20" t="s">
        <v>1922</v>
      </c>
    </row>
    <row r="149" spans="1:5" x14ac:dyDescent="0.3">
      <c r="A149" s="16">
        <v>148</v>
      </c>
      <c r="B149" s="17" t="s">
        <v>274</v>
      </c>
      <c r="C149" s="18">
        <v>2020</v>
      </c>
      <c r="D149" s="19" t="s">
        <v>1094</v>
      </c>
      <c r="E149" s="20" t="s">
        <v>1923</v>
      </c>
    </row>
    <row r="150" spans="1:5" x14ac:dyDescent="0.3">
      <c r="A150" s="16">
        <v>149</v>
      </c>
      <c r="B150" s="17" t="s">
        <v>275</v>
      </c>
      <c r="C150" s="18">
        <v>2020</v>
      </c>
      <c r="D150" s="19" t="s">
        <v>1095</v>
      </c>
      <c r="E150" s="20" t="s">
        <v>1924</v>
      </c>
    </row>
    <row r="151" spans="1:5" x14ac:dyDescent="0.3">
      <c r="A151" s="16">
        <v>150</v>
      </c>
      <c r="B151" s="17" t="s">
        <v>276</v>
      </c>
      <c r="C151" s="18">
        <v>2020</v>
      </c>
      <c r="D151" s="19" t="s">
        <v>1096</v>
      </c>
      <c r="E151" s="20" t="s">
        <v>1925</v>
      </c>
    </row>
    <row r="152" spans="1:5" x14ac:dyDescent="0.3">
      <c r="A152" s="16">
        <v>151</v>
      </c>
      <c r="B152" s="17" t="s">
        <v>277</v>
      </c>
      <c r="C152" s="18">
        <v>2020</v>
      </c>
      <c r="D152" s="19" t="s">
        <v>1097</v>
      </c>
      <c r="E152" s="20" t="s">
        <v>1926</v>
      </c>
    </row>
    <row r="153" spans="1:5" x14ac:dyDescent="0.3">
      <c r="A153" s="16">
        <v>152</v>
      </c>
      <c r="B153" s="17" t="s">
        <v>278</v>
      </c>
      <c r="C153" s="18">
        <v>2020</v>
      </c>
      <c r="D153" s="19" t="s">
        <v>1098</v>
      </c>
      <c r="E153" s="20" t="s">
        <v>1927</v>
      </c>
    </row>
    <row r="154" spans="1:5" x14ac:dyDescent="0.3">
      <c r="A154" s="16">
        <v>153</v>
      </c>
      <c r="B154" s="17" t="s">
        <v>279</v>
      </c>
      <c r="C154" s="18">
        <v>2020</v>
      </c>
      <c r="D154" s="19" t="s">
        <v>1099</v>
      </c>
      <c r="E154" s="20" t="s">
        <v>1928</v>
      </c>
    </row>
    <row r="155" spans="1:5" x14ac:dyDescent="0.3">
      <c r="A155" s="16">
        <v>154</v>
      </c>
      <c r="B155" s="17" t="s">
        <v>280</v>
      </c>
      <c r="C155" s="18">
        <v>2020</v>
      </c>
      <c r="D155" s="19" t="s">
        <v>1100</v>
      </c>
      <c r="E155" s="20" t="s">
        <v>1929</v>
      </c>
    </row>
    <row r="156" spans="1:5" x14ac:dyDescent="0.3">
      <c r="A156" s="16">
        <v>155</v>
      </c>
      <c r="B156" s="17" t="s">
        <v>281</v>
      </c>
      <c r="C156" s="18">
        <v>2020</v>
      </c>
      <c r="D156" s="19" t="s">
        <v>1101</v>
      </c>
      <c r="E156" s="20" t="s">
        <v>1930</v>
      </c>
    </row>
    <row r="157" spans="1:5" x14ac:dyDescent="0.3">
      <c r="A157" s="16">
        <v>156</v>
      </c>
      <c r="B157" s="17" t="s">
        <v>282</v>
      </c>
      <c r="C157" s="18">
        <v>2020</v>
      </c>
      <c r="D157" s="19" t="s">
        <v>1102</v>
      </c>
      <c r="E157" s="20" t="s">
        <v>1931</v>
      </c>
    </row>
    <row r="158" spans="1:5" x14ac:dyDescent="0.3">
      <c r="A158" s="16">
        <v>157</v>
      </c>
      <c r="B158" s="17" t="s">
        <v>283</v>
      </c>
      <c r="C158" s="18">
        <v>2020</v>
      </c>
      <c r="D158" s="19" t="s">
        <v>1103</v>
      </c>
      <c r="E158" s="20" t="s">
        <v>1932</v>
      </c>
    </row>
    <row r="159" spans="1:5" x14ac:dyDescent="0.3">
      <c r="A159" s="16">
        <v>158</v>
      </c>
      <c r="B159" s="17" t="s">
        <v>284</v>
      </c>
      <c r="C159" s="18">
        <v>2020</v>
      </c>
      <c r="D159" s="19" t="s">
        <v>1104</v>
      </c>
      <c r="E159" s="20" t="s">
        <v>1933</v>
      </c>
    </row>
    <row r="160" spans="1:5" x14ac:dyDescent="0.3">
      <c r="A160" s="16">
        <v>159</v>
      </c>
      <c r="B160" s="17" t="s">
        <v>285</v>
      </c>
      <c r="C160" s="18">
        <v>2020</v>
      </c>
      <c r="D160" s="19" t="s">
        <v>1105</v>
      </c>
      <c r="E160" s="20" t="s">
        <v>1934</v>
      </c>
    </row>
    <row r="161" spans="1:5" x14ac:dyDescent="0.3">
      <c r="A161" s="16">
        <v>160</v>
      </c>
      <c r="B161" s="17" t="s">
        <v>286</v>
      </c>
      <c r="C161" s="18">
        <v>2020</v>
      </c>
      <c r="D161" s="19" t="s">
        <v>1106</v>
      </c>
      <c r="E161" s="20" t="s">
        <v>1935</v>
      </c>
    </row>
    <row r="162" spans="1:5" x14ac:dyDescent="0.3">
      <c r="A162" s="16">
        <v>161</v>
      </c>
      <c r="B162" s="17" t="s">
        <v>287</v>
      </c>
      <c r="C162" s="18">
        <v>2020</v>
      </c>
      <c r="D162" s="19" t="s">
        <v>1107</v>
      </c>
      <c r="E162" s="20" t="s">
        <v>1936</v>
      </c>
    </row>
    <row r="163" spans="1:5" x14ac:dyDescent="0.3">
      <c r="A163" s="16">
        <v>162</v>
      </c>
      <c r="B163" s="17" t="s">
        <v>288</v>
      </c>
      <c r="C163" s="18">
        <v>2020</v>
      </c>
      <c r="D163" s="19" t="s">
        <v>1108</v>
      </c>
      <c r="E163" s="20" t="s">
        <v>1937</v>
      </c>
    </row>
    <row r="164" spans="1:5" x14ac:dyDescent="0.3">
      <c r="A164" s="16">
        <v>163</v>
      </c>
      <c r="B164" s="17" t="s">
        <v>289</v>
      </c>
      <c r="C164" s="18">
        <v>2020</v>
      </c>
      <c r="D164" s="19" t="s">
        <v>1109</v>
      </c>
      <c r="E164" s="20" t="s">
        <v>1938</v>
      </c>
    </row>
    <row r="165" spans="1:5" x14ac:dyDescent="0.3">
      <c r="A165" s="16">
        <v>164</v>
      </c>
      <c r="B165" s="17" t="s">
        <v>290</v>
      </c>
      <c r="C165" s="18">
        <v>2020</v>
      </c>
      <c r="D165" s="19" t="s">
        <v>1110</v>
      </c>
      <c r="E165" s="20" t="s">
        <v>1939</v>
      </c>
    </row>
    <row r="166" spans="1:5" x14ac:dyDescent="0.3">
      <c r="A166" s="16">
        <v>165</v>
      </c>
      <c r="B166" s="17" t="s">
        <v>291</v>
      </c>
      <c r="C166" s="18">
        <v>2020</v>
      </c>
      <c r="D166" s="19" t="s">
        <v>1111</v>
      </c>
      <c r="E166" s="20" t="s">
        <v>1940</v>
      </c>
    </row>
    <row r="167" spans="1:5" x14ac:dyDescent="0.3">
      <c r="A167" s="16">
        <v>166</v>
      </c>
      <c r="B167" s="17" t="s">
        <v>292</v>
      </c>
      <c r="C167" s="18">
        <v>2020</v>
      </c>
      <c r="D167" s="19" t="s">
        <v>1112</v>
      </c>
      <c r="E167" s="20" t="s">
        <v>1941</v>
      </c>
    </row>
    <row r="168" spans="1:5" x14ac:dyDescent="0.3">
      <c r="A168" s="16">
        <v>167</v>
      </c>
      <c r="B168" s="17" t="s">
        <v>293</v>
      </c>
      <c r="C168" s="18">
        <v>2020</v>
      </c>
      <c r="D168" s="19" t="s">
        <v>1113</v>
      </c>
      <c r="E168" s="20" t="s">
        <v>1942</v>
      </c>
    </row>
    <row r="169" spans="1:5" x14ac:dyDescent="0.3">
      <c r="A169" s="16">
        <v>168</v>
      </c>
      <c r="B169" s="17" t="s">
        <v>294</v>
      </c>
      <c r="C169" s="18">
        <v>2020</v>
      </c>
      <c r="D169" s="19" t="s">
        <v>1114</v>
      </c>
      <c r="E169" s="20" t="s">
        <v>1943</v>
      </c>
    </row>
    <row r="170" spans="1:5" x14ac:dyDescent="0.3">
      <c r="A170" s="16">
        <v>169</v>
      </c>
      <c r="B170" s="17" t="s">
        <v>295</v>
      </c>
      <c r="C170" s="18">
        <v>2020</v>
      </c>
      <c r="D170" s="19" t="s">
        <v>1115</v>
      </c>
      <c r="E170" s="20" t="s">
        <v>1944</v>
      </c>
    </row>
    <row r="171" spans="1:5" x14ac:dyDescent="0.3">
      <c r="A171" s="16">
        <v>170</v>
      </c>
      <c r="B171" s="17" t="s">
        <v>296</v>
      </c>
      <c r="C171" s="18">
        <v>2020</v>
      </c>
      <c r="D171" s="19" t="s">
        <v>1116</v>
      </c>
      <c r="E171" s="20" t="s">
        <v>1945</v>
      </c>
    </row>
    <row r="172" spans="1:5" x14ac:dyDescent="0.3">
      <c r="A172" s="16">
        <v>171</v>
      </c>
      <c r="B172" s="17" t="s">
        <v>297</v>
      </c>
      <c r="C172" s="18">
        <v>2020</v>
      </c>
      <c r="D172" s="19" t="s">
        <v>1117</v>
      </c>
      <c r="E172" s="20" t="s">
        <v>1946</v>
      </c>
    </row>
    <row r="173" spans="1:5" x14ac:dyDescent="0.3">
      <c r="A173" s="16">
        <v>172</v>
      </c>
      <c r="B173" s="17" t="s">
        <v>298</v>
      </c>
      <c r="C173" s="18">
        <v>2020</v>
      </c>
      <c r="D173" s="19" t="s">
        <v>1118</v>
      </c>
      <c r="E173" s="20" t="s">
        <v>1947</v>
      </c>
    </row>
    <row r="174" spans="1:5" x14ac:dyDescent="0.3">
      <c r="A174" s="16">
        <v>173</v>
      </c>
      <c r="B174" s="17" t="s">
        <v>299</v>
      </c>
      <c r="C174" s="18">
        <v>2020</v>
      </c>
      <c r="D174" s="19" t="s">
        <v>1119</v>
      </c>
      <c r="E174" s="20" t="s">
        <v>1948</v>
      </c>
    </row>
    <row r="175" spans="1:5" x14ac:dyDescent="0.3">
      <c r="A175" s="16">
        <v>174</v>
      </c>
      <c r="B175" s="17" t="s">
        <v>300</v>
      </c>
      <c r="C175" s="18">
        <v>2020</v>
      </c>
      <c r="D175" s="19" t="s">
        <v>1120</v>
      </c>
      <c r="E175" s="20" t="s">
        <v>1949</v>
      </c>
    </row>
    <row r="176" spans="1:5" x14ac:dyDescent="0.3">
      <c r="A176" s="16">
        <v>175</v>
      </c>
      <c r="B176" s="17" t="s">
        <v>301</v>
      </c>
      <c r="C176" s="18">
        <v>2020</v>
      </c>
      <c r="D176" s="19" t="s">
        <v>1121</v>
      </c>
      <c r="E176" s="20" t="s">
        <v>1950</v>
      </c>
    </row>
    <row r="177" spans="1:5" x14ac:dyDescent="0.3">
      <c r="A177" s="16">
        <v>176</v>
      </c>
      <c r="B177" s="17" t="s">
        <v>302</v>
      </c>
      <c r="C177" s="18">
        <v>2020</v>
      </c>
      <c r="D177" s="19" t="s">
        <v>1122</v>
      </c>
      <c r="E177" s="20" t="s">
        <v>1951</v>
      </c>
    </row>
    <row r="178" spans="1:5" x14ac:dyDescent="0.3">
      <c r="A178" s="16">
        <v>177</v>
      </c>
      <c r="B178" s="17" t="s">
        <v>303</v>
      </c>
      <c r="C178" s="18">
        <v>2020</v>
      </c>
      <c r="D178" s="19" t="s">
        <v>1123</v>
      </c>
      <c r="E178" s="20" t="s">
        <v>1952</v>
      </c>
    </row>
    <row r="179" spans="1:5" x14ac:dyDescent="0.3">
      <c r="A179" s="16">
        <v>178</v>
      </c>
      <c r="B179" s="17" t="s">
        <v>304</v>
      </c>
      <c r="C179" s="18">
        <v>2020</v>
      </c>
      <c r="D179" s="19" t="s">
        <v>1124</v>
      </c>
      <c r="E179" s="20" t="s">
        <v>1953</v>
      </c>
    </row>
    <row r="180" spans="1:5" x14ac:dyDescent="0.3">
      <c r="A180" s="16">
        <v>179</v>
      </c>
      <c r="B180" s="17" t="s">
        <v>305</v>
      </c>
      <c r="C180" s="18">
        <v>2020</v>
      </c>
      <c r="D180" s="19" t="s">
        <v>1125</v>
      </c>
      <c r="E180" s="20" t="s">
        <v>1954</v>
      </c>
    </row>
    <row r="181" spans="1:5" x14ac:dyDescent="0.3">
      <c r="A181" s="16">
        <v>180</v>
      </c>
      <c r="B181" s="17" t="s">
        <v>306</v>
      </c>
      <c r="C181" s="18">
        <v>2020</v>
      </c>
      <c r="D181" s="19" t="s">
        <v>1126</v>
      </c>
      <c r="E181" s="20" t="s">
        <v>1955</v>
      </c>
    </row>
    <row r="182" spans="1:5" x14ac:dyDescent="0.3">
      <c r="A182" s="16">
        <v>181</v>
      </c>
      <c r="B182" s="17" t="s">
        <v>307</v>
      </c>
      <c r="C182" s="18">
        <v>2020</v>
      </c>
      <c r="D182" s="19" t="s">
        <v>1127</v>
      </c>
      <c r="E182" s="20" t="s">
        <v>1956</v>
      </c>
    </row>
    <row r="183" spans="1:5" x14ac:dyDescent="0.3">
      <c r="A183" s="16">
        <v>182</v>
      </c>
      <c r="B183" s="17" t="s">
        <v>308</v>
      </c>
      <c r="C183" s="18">
        <v>2020</v>
      </c>
      <c r="D183" s="19" t="s">
        <v>1128</v>
      </c>
      <c r="E183" s="20" t="s">
        <v>1957</v>
      </c>
    </row>
    <row r="184" spans="1:5" x14ac:dyDescent="0.3">
      <c r="A184" s="16">
        <v>183</v>
      </c>
      <c r="B184" s="17" t="s">
        <v>309</v>
      </c>
      <c r="C184" s="18">
        <v>2020</v>
      </c>
      <c r="D184" s="19" t="s">
        <v>1129</v>
      </c>
      <c r="E184" s="20" t="s">
        <v>1958</v>
      </c>
    </row>
    <row r="185" spans="1:5" x14ac:dyDescent="0.3">
      <c r="A185" s="16">
        <v>184</v>
      </c>
      <c r="B185" s="17" t="s">
        <v>310</v>
      </c>
      <c r="C185" s="18">
        <v>2020</v>
      </c>
      <c r="D185" s="19" t="s">
        <v>1130</v>
      </c>
      <c r="E185" s="20" t="s">
        <v>1959</v>
      </c>
    </row>
    <row r="186" spans="1:5" x14ac:dyDescent="0.3">
      <c r="A186" s="16">
        <v>185</v>
      </c>
      <c r="B186" s="17" t="s">
        <v>311</v>
      </c>
      <c r="C186" s="18">
        <v>2020</v>
      </c>
      <c r="D186" s="19" t="s">
        <v>1131</v>
      </c>
      <c r="E186" s="20" t="s">
        <v>1960</v>
      </c>
    </row>
    <row r="187" spans="1:5" x14ac:dyDescent="0.3">
      <c r="A187" s="16">
        <v>186</v>
      </c>
      <c r="B187" s="17" t="s">
        <v>312</v>
      </c>
      <c r="C187" s="18">
        <v>2020</v>
      </c>
      <c r="D187" s="19" t="s">
        <v>1132</v>
      </c>
      <c r="E187" s="20" t="s">
        <v>1961</v>
      </c>
    </row>
    <row r="188" spans="1:5" x14ac:dyDescent="0.3">
      <c r="A188" s="16">
        <v>187</v>
      </c>
      <c r="B188" s="17" t="s">
        <v>313</v>
      </c>
      <c r="C188" s="18">
        <v>2020</v>
      </c>
      <c r="D188" s="19" t="s">
        <v>1133</v>
      </c>
      <c r="E188" s="20" t="s">
        <v>1962</v>
      </c>
    </row>
    <row r="189" spans="1:5" x14ac:dyDescent="0.3">
      <c r="A189" s="16">
        <v>188</v>
      </c>
      <c r="B189" s="17" t="s">
        <v>314</v>
      </c>
      <c r="C189" s="18">
        <v>2020</v>
      </c>
      <c r="D189" s="19" t="s">
        <v>1134</v>
      </c>
      <c r="E189" s="20" t="s">
        <v>1963</v>
      </c>
    </row>
    <row r="190" spans="1:5" x14ac:dyDescent="0.3">
      <c r="A190" s="16">
        <v>189</v>
      </c>
      <c r="B190" s="17" t="s">
        <v>315</v>
      </c>
      <c r="C190" s="18">
        <v>2020</v>
      </c>
      <c r="D190" s="19" t="s">
        <v>1135</v>
      </c>
      <c r="E190" s="20" t="s">
        <v>1964</v>
      </c>
    </row>
    <row r="191" spans="1:5" x14ac:dyDescent="0.3">
      <c r="A191" s="16">
        <v>190</v>
      </c>
      <c r="B191" s="17" t="s">
        <v>316</v>
      </c>
      <c r="C191" s="18">
        <v>2020</v>
      </c>
      <c r="D191" s="19" t="s">
        <v>1136</v>
      </c>
      <c r="E191" s="20" t="s">
        <v>1965</v>
      </c>
    </row>
    <row r="192" spans="1:5" x14ac:dyDescent="0.3">
      <c r="A192" s="16">
        <v>191</v>
      </c>
      <c r="B192" s="17" t="s">
        <v>316</v>
      </c>
      <c r="C192" s="18">
        <v>2020</v>
      </c>
      <c r="D192" s="19" t="s">
        <v>1137</v>
      </c>
      <c r="E192" s="20" t="s">
        <v>1966</v>
      </c>
    </row>
    <row r="193" spans="1:5" x14ac:dyDescent="0.3">
      <c r="A193" s="16">
        <v>192</v>
      </c>
      <c r="B193" s="17" t="s">
        <v>316</v>
      </c>
      <c r="C193" s="18">
        <v>2020</v>
      </c>
      <c r="D193" s="19" t="s">
        <v>1138</v>
      </c>
      <c r="E193" s="20" t="s">
        <v>1967</v>
      </c>
    </row>
    <row r="194" spans="1:5" x14ac:dyDescent="0.3">
      <c r="A194" s="16">
        <v>193</v>
      </c>
      <c r="B194" s="17" t="s">
        <v>316</v>
      </c>
      <c r="C194" s="18">
        <v>2020</v>
      </c>
      <c r="D194" s="19" t="s">
        <v>1139</v>
      </c>
      <c r="E194" s="20" t="s">
        <v>1968</v>
      </c>
    </row>
    <row r="195" spans="1:5" x14ac:dyDescent="0.3">
      <c r="A195" s="16">
        <v>194</v>
      </c>
      <c r="B195" s="17" t="s">
        <v>316</v>
      </c>
      <c r="C195" s="18">
        <v>2020</v>
      </c>
      <c r="D195" s="19" t="s">
        <v>1140</v>
      </c>
      <c r="E195" s="20" t="s">
        <v>1969</v>
      </c>
    </row>
    <row r="196" spans="1:5" x14ac:dyDescent="0.3">
      <c r="A196" s="16">
        <v>195</v>
      </c>
      <c r="B196" s="17" t="s">
        <v>316</v>
      </c>
      <c r="C196" s="18">
        <v>2020</v>
      </c>
      <c r="D196" s="19" t="s">
        <v>1141</v>
      </c>
      <c r="E196" s="20" t="s">
        <v>1970</v>
      </c>
    </row>
    <row r="197" spans="1:5" x14ac:dyDescent="0.3">
      <c r="A197" s="16">
        <v>196</v>
      </c>
      <c r="B197" s="17" t="s">
        <v>317</v>
      </c>
      <c r="C197" s="18">
        <v>2020</v>
      </c>
      <c r="D197" s="19" t="s">
        <v>1142</v>
      </c>
      <c r="E197" s="20" t="s">
        <v>1971</v>
      </c>
    </row>
    <row r="198" spans="1:5" x14ac:dyDescent="0.3">
      <c r="A198" s="16">
        <v>197</v>
      </c>
      <c r="B198" s="17" t="s">
        <v>318</v>
      </c>
      <c r="C198" s="18">
        <v>2020</v>
      </c>
      <c r="D198" s="19" t="s">
        <v>1143</v>
      </c>
      <c r="E198" s="20" t="s">
        <v>1972</v>
      </c>
    </row>
    <row r="199" spans="1:5" x14ac:dyDescent="0.3">
      <c r="A199" s="16">
        <v>198</v>
      </c>
      <c r="B199" s="17" t="s">
        <v>319</v>
      </c>
      <c r="C199" s="18">
        <v>2020</v>
      </c>
      <c r="D199" s="19" t="s">
        <v>1144</v>
      </c>
      <c r="E199" s="20" t="s">
        <v>1973</v>
      </c>
    </row>
    <row r="200" spans="1:5" x14ac:dyDescent="0.3">
      <c r="A200" s="16">
        <v>199</v>
      </c>
      <c r="B200" s="17" t="s">
        <v>320</v>
      </c>
      <c r="C200" s="18">
        <v>2020</v>
      </c>
      <c r="D200" s="19" t="s">
        <v>1145</v>
      </c>
      <c r="E200" s="20" t="s">
        <v>1974</v>
      </c>
    </row>
    <row r="201" spans="1:5" x14ac:dyDescent="0.3">
      <c r="A201" s="16">
        <v>200</v>
      </c>
      <c r="B201" s="17" t="s">
        <v>321</v>
      </c>
      <c r="C201" s="18">
        <v>2020</v>
      </c>
      <c r="D201" s="19" t="s">
        <v>1146</v>
      </c>
      <c r="E201" s="20" t="s">
        <v>1975</v>
      </c>
    </row>
    <row r="202" spans="1:5" x14ac:dyDescent="0.3">
      <c r="A202" s="16">
        <v>201</v>
      </c>
      <c r="B202" s="17" t="s">
        <v>322</v>
      </c>
      <c r="C202" s="18">
        <v>2020</v>
      </c>
      <c r="D202" s="19" t="s">
        <v>1147</v>
      </c>
      <c r="E202" s="20" t="s">
        <v>1976</v>
      </c>
    </row>
    <row r="203" spans="1:5" x14ac:dyDescent="0.3">
      <c r="A203" s="16">
        <v>202</v>
      </c>
      <c r="B203" s="17" t="s">
        <v>323</v>
      </c>
      <c r="C203" s="18">
        <v>2020</v>
      </c>
      <c r="D203" s="19" t="s">
        <v>1148</v>
      </c>
      <c r="E203" s="20" t="s">
        <v>1977</v>
      </c>
    </row>
    <row r="204" spans="1:5" x14ac:dyDescent="0.3">
      <c r="A204" s="16">
        <v>203</v>
      </c>
      <c r="B204" s="17" t="s">
        <v>324</v>
      </c>
      <c r="C204" s="18">
        <v>2020</v>
      </c>
      <c r="D204" s="19" t="s">
        <v>1149</v>
      </c>
      <c r="E204" s="20" t="s">
        <v>1978</v>
      </c>
    </row>
    <row r="205" spans="1:5" x14ac:dyDescent="0.3">
      <c r="A205" s="16">
        <v>204</v>
      </c>
      <c r="B205" s="17" t="s">
        <v>325</v>
      </c>
      <c r="C205" s="18">
        <v>2020</v>
      </c>
      <c r="D205" s="19" t="s">
        <v>1150</v>
      </c>
      <c r="E205" s="20" t="s">
        <v>1979</v>
      </c>
    </row>
    <row r="206" spans="1:5" x14ac:dyDescent="0.3">
      <c r="A206" s="16">
        <v>205</v>
      </c>
      <c r="B206" s="17" t="s">
        <v>326</v>
      </c>
      <c r="C206" s="18">
        <v>2020</v>
      </c>
      <c r="D206" s="19" t="s">
        <v>1151</v>
      </c>
      <c r="E206" s="20" t="s">
        <v>1980</v>
      </c>
    </row>
    <row r="207" spans="1:5" x14ac:dyDescent="0.3">
      <c r="A207" s="16">
        <v>206</v>
      </c>
      <c r="B207" s="17" t="s">
        <v>327</v>
      </c>
      <c r="C207" s="18">
        <v>2020</v>
      </c>
      <c r="D207" s="19" t="s">
        <v>1152</v>
      </c>
      <c r="E207" s="20" t="s">
        <v>1981</v>
      </c>
    </row>
    <row r="208" spans="1:5" x14ac:dyDescent="0.3">
      <c r="A208" s="16">
        <v>207</v>
      </c>
      <c r="B208" s="17" t="s">
        <v>328</v>
      </c>
      <c r="C208" s="18">
        <v>2020</v>
      </c>
      <c r="D208" s="19" t="s">
        <v>1153</v>
      </c>
      <c r="E208" s="20" t="s">
        <v>1982</v>
      </c>
    </row>
    <row r="209" spans="1:5" x14ac:dyDescent="0.3">
      <c r="A209" s="16">
        <v>208</v>
      </c>
      <c r="B209" s="17" t="s">
        <v>329</v>
      </c>
      <c r="C209" s="18">
        <v>2020</v>
      </c>
      <c r="D209" s="19" t="s">
        <v>1154</v>
      </c>
      <c r="E209" s="20" t="s">
        <v>1983</v>
      </c>
    </row>
    <row r="210" spans="1:5" x14ac:dyDescent="0.3">
      <c r="A210" s="16">
        <v>209</v>
      </c>
      <c r="B210" s="17" t="s">
        <v>330</v>
      </c>
      <c r="C210" s="18">
        <v>2020</v>
      </c>
      <c r="D210" s="19" t="s">
        <v>1155</v>
      </c>
      <c r="E210" s="20" t="s">
        <v>1984</v>
      </c>
    </row>
    <row r="211" spans="1:5" x14ac:dyDescent="0.3">
      <c r="A211" s="16">
        <v>210</v>
      </c>
      <c r="B211" s="17" t="s">
        <v>331</v>
      </c>
      <c r="C211" s="18">
        <v>2020</v>
      </c>
      <c r="D211" s="19" t="s">
        <v>1156</v>
      </c>
      <c r="E211" s="20" t="s">
        <v>1985</v>
      </c>
    </row>
    <row r="212" spans="1:5" x14ac:dyDescent="0.3">
      <c r="A212" s="16">
        <v>211</v>
      </c>
      <c r="B212" s="17" t="s">
        <v>332</v>
      </c>
      <c r="C212" s="18">
        <v>2020</v>
      </c>
      <c r="D212" s="19" t="s">
        <v>1157</v>
      </c>
      <c r="E212" s="20" t="s">
        <v>1986</v>
      </c>
    </row>
    <row r="213" spans="1:5" x14ac:dyDescent="0.3">
      <c r="A213" s="16">
        <v>212</v>
      </c>
      <c r="B213" s="17" t="s">
        <v>333</v>
      </c>
      <c r="C213" s="18">
        <v>2020</v>
      </c>
      <c r="D213" s="19" t="s">
        <v>1158</v>
      </c>
      <c r="E213" s="20" t="s">
        <v>1987</v>
      </c>
    </row>
    <row r="214" spans="1:5" x14ac:dyDescent="0.3">
      <c r="A214" s="16">
        <v>213</v>
      </c>
      <c r="B214" s="17" t="s">
        <v>334</v>
      </c>
      <c r="C214" s="18">
        <v>2020</v>
      </c>
      <c r="D214" s="19" t="s">
        <v>1159</v>
      </c>
      <c r="E214" s="20" t="s">
        <v>1988</v>
      </c>
    </row>
    <row r="215" spans="1:5" x14ac:dyDescent="0.3">
      <c r="A215" s="16">
        <v>214</v>
      </c>
      <c r="B215" s="17" t="s">
        <v>335</v>
      </c>
      <c r="C215" s="18">
        <v>2020</v>
      </c>
      <c r="D215" s="19" t="s">
        <v>1160</v>
      </c>
      <c r="E215" s="20" t="s">
        <v>1989</v>
      </c>
    </row>
    <row r="216" spans="1:5" x14ac:dyDescent="0.3">
      <c r="A216" s="16">
        <v>215</v>
      </c>
      <c r="B216" s="17" t="s">
        <v>336</v>
      </c>
      <c r="C216" s="18">
        <v>2020</v>
      </c>
      <c r="D216" s="19" t="s">
        <v>1161</v>
      </c>
      <c r="E216" s="20" t="s">
        <v>1990</v>
      </c>
    </row>
    <row r="217" spans="1:5" x14ac:dyDescent="0.3">
      <c r="A217" s="16">
        <v>216</v>
      </c>
      <c r="B217" s="17" t="s">
        <v>337</v>
      </c>
      <c r="C217" s="18">
        <v>2020</v>
      </c>
      <c r="D217" s="19" t="s">
        <v>1162</v>
      </c>
      <c r="E217" s="20" t="s">
        <v>1991</v>
      </c>
    </row>
    <row r="218" spans="1:5" x14ac:dyDescent="0.3">
      <c r="A218" s="16">
        <v>217</v>
      </c>
      <c r="B218" s="17" t="s">
        <v>338</v>
      </c>
      <c r="C218" s="18">
        <v>2020</v>
      </c>
      <c r="D218" s="19" t="s">
        <v>1163</v>
      </c>
      <c r="E218" s="20" t="s">
        <v>1992</v>
      </c>
    </row>
    <row r="219" spans="1:5" x14ac:dyDescent="0.3">
      <c r="A219" s="16">
        <v>218</v>
      </c>
      <c r="B219" s="17" t="s">
        <v>339</v>
      </c>
      <c r="C219" s="18">
        <v>2020</v>
      </c>
      <c r="D219" s="19" t="s">
        <v>1164</v>
      </c>
      <c r="E219" s="20" t="s">
        <v>1993</v>
      </c>
    </row>
    <row r="220" spans="1:5" x14ac:dyDescent="0.3">
      <c r="A220" s="16">
        <v>219</v>
      </c>
      <c r="B220" s="17" t="s">
        <v>340</v>
      </c>
      <c r="C220" s="18">
        <v>2020</v>
      </c>
      <c r="D220" s="19" t="s">
        <v>1165</v>
      </c>
      <c r="E220" s="20" t="s">
        <v>1994</v>
      </c>
    </row>
    <row r="221" spans="1:5" x14ac:dyDescent="0.3">
      <c r="A221" s="16">
        <v>220</v>
      </c>
      <c r="B221" s="17" t="s">
        <v>341</v>
      </c>
      <c r="C221" s="18">
        <v>2020</v>
      </c>
      <c r="D221" s="19" t="s">
        <v>1166</v>
      </c>
      <c r="E221" s="20" t="s">
        <v>1995</v>
      </c>
    </row>
    <row r="222" spans="1:5" x14ac:dyDescent="0.3">
      <c r="A222" s="16">
        <v>221</v>
      </c>
      <c r="B222" s="17" t="s">
        <v>342</v>
      </c>
      <c r="C222" s="18">
        <v>2020</v>
      </c>
      <c r="D222" s="19" t="s">
        <v>1167</v>
      </c>
      <c r="E222" s="20" t="s">
        <v>1996</v>
      </c>
    </row>
    <row r="223" spans="1:5" x14ac:dyDescent="0.3">
      <c r="A223" s="16">
        <v>222</v>
      </c>
      <c r="B223" s="17" t="s">
        <v>343</v>
      </c>
      <c r="C223" s="18">
        <v>2020</v>
      </c>
      <c r="D223" s="19" t="s">
        <v>1168</v>
      </c>
      <c r="E223" s="20" t="s">
        <v>1997</v>
      </c>
    </row>
    <row r="224" spans="1:5" x14ac:dyDescent="0.3">
      <c r="A224" s="16">
        <v>223</v>
      </c>
      <c r="B224" s="17" t="s">
        <v>344</v>
      </c>
      <c r="C224" s="18">
        <v>2020</v>
      </c>
      <c r="D224" s="19" t="s">
        <v>1169</v>
      </c>
      <c r="E224" s="20" t="s">
        <v>1998</v>
      </c>
    </row>
    <row r="225" spans="1:5" x14ac:dyDescent="0.3">
      <c r="A225" s="16">
        <v>224</v>
      </c>
      <c r="B225" s="17" t="s">
        <v>345</v>
      </c>
      <c r="C225" s="18">
        <v>2020</v>
      </c>
      <c r="D225" s="19" t="s">
        <v>1170</v>
      </c>
      <c r="E225" s="20" t="s">
        <v>1999</v>
      </c>
    </row>
    <row r="226" spans="1:5" x14ac:dyDescent="0.3">
      <c r="A226" s="16">
        <v>225</v>
      </c>
      <c r="B226" s="17" t="s">
        <v>346</v>
      </c>
      <c r="C226" s="18">
        <v>2020</v>
      </c>
      <c r="D226" s="19" t="s">
        <v>1171</v>
      </c>
      <c r="E226" s="20" t="s">
        <v>2000</v>
      </c>
    </row>
    <row r="227" spans="1:5" x14ac:dyDescent="0.3">
      <c r="A227" s="16">
        <v>226</v>
      </c>
      <c r="B227" s="17" t="s">
        <v>347</v>
      </c>
      <c r="C227" s="18">
        <v>2020</v>
      </c>
      <c r="D227" s="19" t="s">
        <v>1172</v>
      </c>
      <c r="E227" s="20" t="s">
        <v>2001</v>
      </c>
    </row>
    <row r="228" spans="1:5" x14ac:dyDescent="0.3">
      <c r="A228" s="16">
        <v>227</v>
      </c>
      <c r="B228" s="17" t="s">
        <v>348</v>
      </c>
      <c r="C228" s="18">
        <v>2020</v>
      </c>
      <c r="D228" s="19" t="s">
        <v>1173</v>
      </c>
      <c r="E228" s="20" t="s">
        <v>2002</v>
      </c>
    </row>
    <row r="229" spans="1:5" x14ac:dyDescent="0.3">
      <c r="A229" s="16">
        <v>228</v>
      </c>
      <c r="B229" s="17" t="s">
        <v>349</v>
      </c>
      <c r="C229" s="18">
        <v>2020</v>
      </c>
      <c r="D229" s="19" t="s">
        <v>1174</v>
      </c>
      <c r="E229" s="20" t="s">
        <v>2003</v>
      </c>
    </row>
    <row r="230" spans="1:5" x14ac:dyDescent="0.3">
      <c r="A230" s="16">
        <v>229</v>
      </c>
      <c r="B230" s="17" t="s">
        <v>350</v>
      </c>
      <c r="C230" s="18">
        <v>2020</v>
      </c>
      <c r="D230" s="19" t="s">
        <v>1175</v>
      </c>
      <c r="E230" s="20" t="s">
        <v>2004</v>
      </c>
    </row>
    <row r="231" spans="1:5" x14ac:dyDescent="0.3">
      <c r="A231" s="16">
        <v>230</v>
      </c>
      <c r="B231" s="17" t="s">
        <v>351</v>
      </c>
      <c r="C231" s="18">
        <v>2020</v>
      </c>
      <c r="D231" s="19" t="s">
        <v>1176</v>
      </c>
      <c r="E231" s="20" t="s">
        <v>2005</v>
      </c>
    </row>
    <row r="232" spans="1:5" x14ac:dyDescent="0.3">
      <c r="A232" s="16">
        <v>231</v>
      </c>
      <c r="B232" s="17" t="s">
        <v>352</v>
      </c>
      <c r="C232" s="18">
        <v>2020</v>
      </c>
      <c r="D232" s="19" t="s">
        <v>1177</v>
      </c>
      <c r="E232" s="20" t="s">
        <v>2006</v>
      </c>
    </row>
    <row r="233" spans="1:5" x14ac:dyDescent="0.3">
      <c r="A233" s="16">
        <v>232</v>
      </c>
      <c r="B233" s="17" t="s">
        <v>353</v>
      </c>
      <c r="C233" s="18">
        <v>2020</v>
      </c>
      <c r="D233" s="19" t="s">
        <v>1178</v>
      </c>
      <c r="E233" s="20" t="s">
        <v>2007</v>
      </c>
    </row>
    <row r="234" spans="1:5" x14ac:dyDescent="0.3">
      <c r="A234" s="16">
        <v>233</v>
      </c>
      <c r="B234" s="17" t="s">
        <v>354</v>
      </c>
      <c r="C234" s="18">
        <v>2020</v>
      </c>
      <c r="D234" s="19" t="s">
        <v>1179</v>
      </c>
      <c r="E234" s="20" t="s">
        <v>2008</v>
      </c>
    </row>
    <row r="235" spans="1:5" x14ac:dyDescent="0.3">
      <c r="A235" s="16">
        <v>234</v>
      </c>
      <c r="B235" s="17" t="s">
        <v>355</v>
      </c>
      <c r="C235" s="18">
        <v>2020</v>
      </c>
      <c r="D235" s="19" t="s">
        <v>1180</v>
      </c>
      <c r="E235" s="20" t="s">
        <v>2009</v>
      </c>
    </row>
    <row r="236" spans="1:5" x14ac:dyDescent="0.3">
      <c r="A236" s="16">
        <v>235</v>
      </c>
      <c r="B236" s="17" t="s">
        <v>356</v>
      </c>
      <c r="C236" s="18">
        <v>2020</v>
      </c>
      <c r="D236" s="19" t="s">
        <v>1181</v>
      </c>
      <c r="E236" s="20" t="s">
        <v>2010</v>
      </c>
    </row>
    <row r="237" spans="1:5" x14ac:dyDescent="0.3">
      <c r="A237" s="16">
        <v>236</v>
      </c>
      <c r="B237" s="17" t="s">
        <v>357</v>
      </c>
      <c r="C237" s="18">
        <v>2020</v>
      </c>
      <c r="D237" s="19" t="s">
        <v>1182</v>
      </c>
      <c r="E237" s="20" t="s">
        <v>2011</v>
      </c>
    </row>
    <row r="238" spans="1:5" x14ac:dyDescent="0.3">
      <c r="A238" s="16">
        <v>237</v>
      </c>
      <c r="B238" s="17" t="s">
        <v>358</v>
      </c>
      <c r="C238" s="18">
        <v>2020</v>
      </c>
      <c r="D238" s="19" t="s">
        <v>1183</v>
      </c>
      <c r="E238" s="20" t="s">
        <v>2012</v>
      </c>
    </row>
    <row r="239" spans="1:5" x14ac:dyDescent="0.3">
      <c r="A239" s="16">
        <v>238</v>
      </c>
      <c r="B239" s="17" t="s">
        <v>359</v>
      </c>
      <c r="C239" s="18">
        <v>2020</v>
      </c>
      <c r="D239" s="19" t="s">
        <v>1184</v>
      </c>
      <c r="E239" s="20" t="s">
        <v>2013</v>
      </c>
    </row>
    <row r="240" spans="1:5" x14ac:dyDescent="0.3">
      <c r="A240" s="16">
        <v>239</v>
      </c>
      <c r="B240" s="17" t="s">
        <v>360</v>
      </c>
      <c r="C240" s="18">
        <v>2020</v>
      </c>
      <c r="D240" s="19" t="s">
        <v>1185</v>
      </c>
      <c r="E240" s="20" t="s">
        <v>2014</v>
      </c>
    </row>
    <row r="241" spans="1:5" x14ac:dyDescent="0.3">
      <c r="A241" s="16">
        <v>240</v>
      </c>
      <c r="B241" s="17" t="s">
        <v>361</v>
      </c>
      <c r="C241" s="18">
        <v>2020</v>
      </c>
      <c r="D241" s="19" t="s">
        <v>1186</v>
      </c>
      <c r="E241" s="20" t="s">
        <v>2015</v>
      </c>
    </row>
    <row r="242" spans="1:5" x14ac:dyDescent="0.3">
      <c r="A242" s="16">
        <v>241</v>
      </c>
      <c r="B242" s="17" t="s">
        <v>362</v>
      </c>
      <c r="C242" s="18">
        <v>2020</v>
      </c>
      <c r="D242" s="19" t="s">
        <v>1187</v>
      </c>
      <c r="E242" s="20" t="s">
        <v>2016</v>
      </c>
    </row>
    <row r="243" spans="1:5" x14ac:dyDescent="0.3">
      <c r="A243" s="16">
        <v>242</v>
      </c>
      <c r="B243" s="17" t="s">
        <v>363</v>
      </c>
      <c r="C243" s="18">
        <v>2020</v>
      </c>
      <c r="D243" s="19" t="s">
        <v>1188</v>
      </c>
      <c r="E243" s="20" t="s">
        <v>2017</v>
      </c>
    </row>
    <row r="244" spans="1:5" x14ac:dyDescent="0.3">
      <c r="A244" s="16">
        <v>243</v>
      </c>
      <c r="B244" s="17" t="s">
        <v>364</v>
      </c>
      <c r="C244" s="18">
        <v>2020</v>
      </c>
      <c r="D244" s="19" t="s">
        <v>1189</v>
      </c>
      <c r="E244" s="20" t="s">
        <v>2018</v>
      </c>
    </row>
    <row r="245" spans="1:5" x14ac:dyDescent="0.3">
      <c r="A245" s="16">
        <v>244</v>
      </c>
      <c r="B245" s="17" t="s">
        <v>365</v>
      </c>
      <c r="C245" s="18">
        <v>2020</v>
      </c>
      <c r="D245" s="19" t="s">
        <v>1190</v>
      </c>
      <c r="E245" s="20" t="s">
        <v>2019</v>
      </c>
    </row>
    <row r="246" spans="1:5" x14ac:dyDescent="0.3">
      <c r="A246" s="16">
        <v>245</v>
      </c>
      <c r="B246" s="17" t="s">
        <v>366</v>
      </c>
      <c r="C246" s="18">
        <v>2020</v>
      </c>
      <c r="D246" s="19" t="s">
        <v>1191</v>
      </c>
      <c r="E246" s="20" t="s">
        <v>2020</v>
      </c>
    </row>
    <row r="247" spans="1:5" x14ac:dyDescent="0.3">
      <c r="A247" s="16">
        <v>246</v>
      </c>
      <c r="B247" s="17" t="s">
        <v>367</v>
      </c>
      <c r="C247" s="18">
        <v>2020</v>
      </c>
      <c r="D247" s="19" t="s">
        <v>1192</v>
      </c>
      <c r="E247" s="20" t="s">
        <v>2021</v>
      </c>
    </row>
    <row r="248" spans="1:5" x14ac:dyDescent="0.3">
      <c r="A248" s="16">
        <v>247</v>
      </c>
      <c r="B248" s="17" t="s">
        <v>368</v>
      </c>
      <c r="C248" s="18">
        <v>2020</v>
      </c>
      <c r="D248" s="19" t="s">
        <v>1193</v>
      </c>
      <c r="E248" s="20" t="s">
        <v>2022</v>
      </c>
    </row>
    <row r="249" spans="1:5" x14ac:dyDescent="0.3">
      <c r="A249" s="16">
        <v>248</v>
      </c>
      <c r="B249" s="17" t="s">
        <v>369</v>
      </c>
      <c r="C249" s="18">
        <v>2020</v>
      </c>
      <c r="D249" s="19" t="s">
        <v>1194</v>
      </c>
      <c r="E249" s="20" t="s">
        <v>2023</v>
      </c>
    </row>
    <row r="250" spans="1:5" x14ac:dyDescent="0.3">
      <c r="A250" s="16">
        <v>249</v>
      </c>
      <c r="B250" s="17" t="s">
        <v>370</v>
      </c>
      <c r="C250" s="18">
        <v>2020</v>
      </c>
      <c r="D250" s="19" t="s">
        <v>1195</v>
      </c>
      <c r="E250" s="20" t="s">
        <v>2024</v>
      </c>
    </row>
    <row r="251" spans="1:5" x14ac:dyDescent="0.3">
      <c r="A251" s="16">
        <v>250</v>
      </c>
      <c r="B251" s="17" t="s">
        <v>371</v>
      </c>
      <c r="C251" s="18">
        <v>2020</v>
      </c>
      <c r="D251" s="19" t="s">
        <v>1196</v>
      </c>
      <c r="E251" s="20" t="s">
        <v>2025</v>
      </c>
    </row>
    <row r="252" spans="1:5" x14ac:dyDescent="0.3">
      <c r="A252" s="16">
        <v>251</v>
      </c>
      <c r="B252" s="17" t="s">
        <v>372</v>
      </c>
      <c r="C252" s="18">
        <v>2020</v>
      </c>
      <c r="D252" s="19" t="s">
        <v>1197</v>
      </c>
      <c r="E252" s="20" t="s">
        <v>2026</v>
      </c>
    </row>
    <row r="253" spans="1:5" x14ac:dyDescent="0.3">
      <c r="A253" s="16">
        <v>252</v>
      </c>
      <c r="B253" s="17" t="s">
        <v>373</v>
      </c>
      <c r="C253" s="18">
        <v>2020</v>
      </c>
      <c r="D253" s="19" t="s">
        <v>1198</v>
      </c>
      <c r="E253" s="20" t="s">
        <v>2027</v>
      </c>
    </row>
    <row r="254" spans="1:5" x14ac:dyDescent="0.3">
      <c r="A254" s="16">
        <v>253</v>
      </c>
      <c r="B254" s="17" t="s">
        <v>374</v>
      </c>
      <c r="C254" s="18">
        <v>2020</v>
      </c>
      <c r="D254" s="19" t="s">
        <v>1199</v>
      </c>
      <c r="E254" s="20" t="s">
        <v>2028</v>
      </c>
    </row>
    <row r="255" spans="1:5" x14ac:dyDescent="0.3">
      <c r="A255" s="16">
        <v>254</v>
      </c>
      <c r="B255" s="17" t="s">
        <v>375</v>
      </c>
      <c r="C255" s="18">
        <v>2020</v>
      </c>
      <c r="D255" s="19" t="s">
        <v>1200</v>
      </c>
      <c r="E255" s="20" t="s">
        <v>2029</v>
      </c>
    </row>
    <row r="256" spans="1:5" x14ac:dyDescent="0.3">
      <c r="A256" s="16">
        <v>255</v>
      </c>
      <c r="B256" s="17" t="s">
        <v>376</v>
      </c>
      <c r="C256" s="18">
        <v>2020</v>
      </c>
      <c r="D256" s="19" t="s">
        <v>1201</v>
      </c>
      <c r="E256" s="20" t="s">
        <v>2030</v>
      </c>
    </row>
    <row r="257" spans="1:5" x14ac:dyDescent="0.3">
      <c r="A257" s="16">
        <v>256</v>
      </c>
      <c r="B257" s="17" t="s">
        <v>377</v>
      </c>
      <c r="C257" s="18">
        <v>2020</v>
      </c>
      <c r="D257" s="19" t="s">
        <v>1202</v>
      </c>
      <c r="E257" s="20" t="s">
        <v>2031</v>
      </c>
    </row>
    <row r="258" spans="1:5" x14ac:dyDescent="0.3">
      <c r="A258" s="16">
        <v>257</v>
      </c>
      <c r="B258" s="17" t="s">
        <v>378</v>
      </c>
      <c r="C258" s="18">
        <v>2020</v>
      </c>
      <c r="D258" s="19" t="s">
        <v>1203</v>
      </c>
      <c r="E258" s="20" t="s">
        <v>2032</v>
      </c>
    </row>
    <row r="259" spans="1:5" x14ac:dyDescent="0.3">
      <c r="A259" s="16">
        <v>258</v>
      </c>
      <c r="B259" s="17" t="s">
        <v>379</v>
      </c>
      <c r="C259" s="18">
        <v>2020</v>
      </c>
      <c r="D259" s="19" t="s">
        <v>1204</v>
      </c>
      <c r="E259" s="20" t="s">
        <v>2033</v>
      </c>
    </row>
    <row r="260" spans="1:5" x14ac:dyDescent="0.3">
      <c r="A260" s="16">
        <v>259</v>
      </c>
      <c r="B260" s="17" t="s">
        <v>380</v>
      </c>
      <c r="C260" s="18">
        <v>2020</v>
      </c>
      <c r="D260" s="19" t="s">
        <v>1205</v>
      </c>
      <c r="E260" s="20" t="s">
        <v>2034</v>
      </c>
    </row>
    <row r="261" spans="1:5" x14ac:dyDescent="0.3">
      <c r="A261" s="16">
        <v>260</v>
      </c>
      <c r="B261" s="17" t="s">
        <v>381</v>
      </c>
      <c r="C261" s="18">
        <v>2020</v>
      </c>
      <c r="D261" s="19" t="s">
        <v>1206</v>
      </c>
      <c r="E261" s="20" t="s">
        <v>2035</v>
      </c>
    </row>
    <row r="262" spans="1:5" x14ac:dyDescent="0.3">
      <c r="A262" s="16">
        <v>261</v>
      </c>
      <c r="B262" s="17" t="s">
        <v>382</v>
      </c>
      <c r="C262" s="18">
        <v>2020</v>
      </c>
      <c r="D262" s="19" t="s">
        <v>1207</v>
      </c>
      <c r="E262" s="20" t="s">
        <v>2036</v>
      </c>
    </row>
    <row r="263" spans="1:5" x14ac:dyDescent="0.3">
      <c r="A263" s="16">
        <v>262</v>
      </c>
      <c r="B263" s="17" t="s">
        <v>383</v>
      </c>
      <c r="C263" s="18">
        <v>2020</v>
      </c>
      <c r="D263" s="19" t="s">
        <v>1208</v>
      </c>
      <c r="E263" s="20" t="s">
        <v>2037</v>
      </c>
    </row>
    <row r="264" spans="1:5" x14ac:dyDescent="0.3">
      <c r="A264" s="16">
        <v>263</v>
      </c>
      <c r="B264" s="17" t="s">
        <v>384</v>
      </c>
      <c r="C264" s="18">
        <v>2020</v>
      </c>
      <c r="D264" s="19" t="s">
        <v>1209</v>
      </c>
      <c r="E264" s="20" t="s">
        <v>2038</v>
      </c>
    </row>
    <row r="265" spans="1:5" x14ac:dyDescent="0.3">
      <c r="A265" s="16">
        <v>264</v>
      </c>
      <c r="B265" s="17" t="s">
        <v>385</v>
      </c>
      <c r="C265" s="18">
        <v>2020</v>
      </c>
      <c r="D265" s="19" t="s">
        <v>1210</v>
      </c>
      <c r="E265" s="20" t="s">
        <v>2039</v>
      </c>
    </row>
    <row r="266" spans="1:5" x14ac:dyDescent="0.3">
      <c r="A266" s="16">
        <v>265</v>
      </c>
      <c r="B266" s="17" t="s">
        <v>386</v>
      </c>
      <c r="C266" s="18">
        <v>2020</v>
      </c>
      <c r="D266" s="19" t="s">
        <v>1211</v>
      </c>
      <c r="E266" s="20" t="s">
        <v>2040</v>
      </c>
    </row>
    <row r="267" spans="1:5" x14ac:dyDescent="0.3">
      <c r="A267" s="16">
        <v>266</v>
      </c>
      <c r="B267" s="17" t="s">
        <v>387</v>
      </c>
      <c r="C267" s="18">
        <v>2020</v>
      </c>
      <c r="D267" s="19" t="s">
        <v>1212</v>
      </c>
      <c r="E267" s="20" t="s">
        <v>2041</v>
      </c>
    </row>
    <row r="268" spans="1:5" x14ac:dyDescent="0.3">
      <c r="A268" s="16">
        <v>267</v>
      </c>
      <c r="B268" s="17" t="s">
        <v>388</v>
      </c>
      <c r="C268" s="18">
        <v>2020</v>
      </c>
      <c r="D268" s="19" t="s">
        <v>1213</v>
      </c>
      <c r="E268" s="20" t="s">
        <v>2042</v>
      </c>
    </row>
    <row r="269" spans="1:5" x14ac:dyDescent="0.3">
      <c r="A269" s="16">
        <v>268</v>
      </c>
      <c r="B269" s="17" t="s">
        <v>389</v>
      </c>
      <c r="C269" s="18">
        <v>2020</v>
      </c>
      <c r="D269" s="19" t="s">
        <v>1214</v>
      </c>
      <c r="E269" s="20" t="s">
        <v>2043</v>
      </c>
    </row>
    <row r="270" spans="1:5" x14ac:dyDescent="0.3">
      <c r="A270" s="16">
        <v>269</v>
      </c>
      <c r="B270" s="17" t="s">
        <v>390</v>
      </c>
      <c r="C270" s="18">
        <v>2020</v>
      </c>
      <c r="D270" s="19" t="s">
        <v>1215</v>
      </c>
      <c r="E270" s="20" t="s">
        <v>2044</v>
      </c>
    </row>
    <row r="271" spans="1:5" x14ac:dyDescent="0.3">
      <c r="A271" s="16">
        <v>270</v>
      </c>
      <c r="B271" s="17" t="s">
        <v>391</v>
      </c>
      <c r="C271" s="18">
        <v>2020</v>
      </c>
      <c r="D271" s="19" t="s">
        <v>1216</v>
      </c>
      <c r="E271" s="20" t="s">
        <v>2045</v>
      </c>
    </row>
    <row r="272" spans="1:5" x14ac:dyDescent="0.3">
      <c r="A272" s="16">
        <v>271</v>
      </c>
      <c r="B272" s="17" t="s">
        <v>392</v>
      </c>
      <c r="C272" s="18">
        <v>2020</v>
      </c>
      <c r="D272" s="19" t="s">
        <v>1217</v>
      </c>
      <c r="E272" s="20" t="s">
        <v>2046</v>
      </c>
    </row>
    <row r="273" spans="1:5" x14ac:dyDescent="0.3">
      <c r="A273" s="16">
        <v>272</v>
      </c>
      <c r="B273" s="17" t="s">
        <v>393</v>
      </c>
      <c r="C273" s="18">
        <v>2020</v>
      </c>
      <c r="D273" s="19" t="s">
        <v>1218</v>
      </c>
      <c r="E273" s="20" t="s">
        <v>2047</v>
      </c>
    </row>
    <row r="274" spans="1:5" x14ac:dyDescent="0.3">
      <c r="A274" s="16">
        <v>273</v>
      </c>
      <c r="B274" s="17" t="s">
        <v>394</v>
      </c>
      <c r="C274" s="18">
        <v>2020</v>
      </c>
      <c r="D274" s="19" t="s">
        <v>1219</v>
      </c>
      <c r="E274" s="20" t="s">
        <v>2048</v>
      </c>
    </row>
    <row r="275" spans="1:5" x14ac:dyDescent="0.3">
      <c r="A275" s="16">
        <v>274</v>
      </c>
      <c r="B275" s="17" t="s">
        <v>395</v>
      </c>
      <c r="C275" s="18">
        <v>2020</v>
      </c>
      <c r="D275" s="19" t="s">
        <v>1220</v>
      </c>
      <c r="E275" s="20" t="s">
        <v>2049</v>
      </c>
    </row>
    <row r="276" spans="1:5" x14ac:dyDescent="0.3">
      <c r="A276" s="16">
        <v>275</v>
      </c>
      <c r="B276" s="17" t="s">
        <v>396</v>
      </c>
      <c r="C276" s="18">
        <v>2020</v>
      </c>
      <c r="D276" s="19" t="s">
        <v>1221</v>
      </c>
      <c r="E276" s="20" t="s">
        <v>2050</v>
      </c>
    </row>
    <row r="277" spans="1:5" x14ac:dyDescent="0.3">
      <c r="A277" s="16">
        <v>276</v>
      </c>
      <c r="B277" s="17" t="s">
        <v>397</v>
      </c>
      <c r="C277" s="18">
        <v>2020</v>
      </c>
      <c r="D277" s="19" t="s">
        <v>1222</v>
      </c>
      <c r="E277" s="20" t="s">
        <v>2051</v>
      </c>
    </row>
    <row r="278" spans="1:5" x14ac:dyDescent="0.3">
      <c r="A278" s="16">
        <v>277</v>
      </c>
      <c r="B278" s="17" t="s">
        <v>398</v>
      </c>
      <c r="C278" s="18">
        <v>2020</v>
      </c>
      <c r="D278" s="19" t="s">
        <v>1223</v>
      </c>
      <c r="E278" s="20" t="s">
        <v>2052</v>
      </c>
    </row>
    <row r="279" spans="1:5" x14ac:dyDescent="0.3">
      <c r="A279" s="16">
        <v>278</v>
      </c>
      <c r="B279" s="17" t="s">
        <v>399</v>
      </c>
      <c r="C279" s="18">
        <v>2020</v>
      </c>
      <c r="D279" s="19" t="s">
        <v>1224</v>
      </c>
      <c r="E279" s="20" t="s">
        <v>2053</v>
      </c>
    </row>
    <row r="280" spans="1:5" x14ac:dyDescent="0.3">
      <c r="A280" s="16">
        <v>279</v>
      </c>
      <c r="B280" s="17" t="s">
        <v>400</v>
      </c>
      <c r="C280" s="18">
        <v>2020</v>
      </c>
      <c r="D280" s="19" t="s">
        <v>1225</v>
      </c>
      <c r="E280" s="20" t="s">
        <v>2054</v>
      </c>
    </row>
    <row r="281" spans="1:5" x14ac:dyDescent="0.3">
      <c r="A281" s="16">
        <v>280</v>
      </c>
      <c r="B281" s="17" t="s">
        <v>401</v>
      </c>
      <c r="C281" s="18">
        <v>2020</v>
      </c>
      <c r="D281" s="19" t="s">
        <v>1226</v>
      </c>
      <c r="E281" s="20" t="s">
        <v>2055</v>
      </c>
    </row>
    <row r="282" spans="1:5" x14ac:dyDescent="0.3">
      <c r="A282" s="16">
        <v>281</v>
      </c>
      <c r="B282" s="17" t="s">
        <v>402</v>
      </c>
      <c r="C282" s="18">
        <v>2020</v>
      </c>
      <c r="D282" s="19" t="s">
        <v>1227</v>
      </c>
      <c r="E282" s="20" t="s">
        <v>2056</v>
      </c>
    </row>
    <row r="283" spans="1:5" x14ac:dyDescent="0.3">
      <c r="A283" s="16">
        <v>282</v>
      </c>
      <c r="B283" s="17" t="s">
        <v>403</v>
      </c>
      <c r="C283" s="18">
        <v>2020</v>
      </c>
      <c r="D283" s="19" t="s">
        <v>1228</v>
      </c>
      <c r="E283" s="20" t="s">
        <v>2057</v>
      </c>
    </row>
    <row r="284" spans="1:5" x14ac:dyDescent="0.3">
      <c r="A284" s="16">
        <v>283</v>
      </c>
      <c r="B284" s="17" t="s">
        <v>404</v>
      </c>
      <c r="C284" s="18">
        <v>2020</v>
      </c>
      <c r="D284" s="19" t="s">
        <v>1229</v>
      </c>
      <c r="E284" s="20" t="s">
        <v>2058</v>
      </c>
    </row>
    <row r="285" spans="1:5" x14ac:dyDescent="0.3">
      <c r="A285" s="16">
        <v>284</v>
      </c>
      <c r="B285" s="17" t="s">
        <v>405</v>
      </c>
      <c r="C285" s="18">
        <v>2020</v>
      </c>
      <c r="D285" s="19" t="s">
        <v>1230</v>
      </c>
      <c r="E285" s="20" t="s">
        <v>2059</v>
      </c>
    </row>
    <row r="286" spans="1:5" x14ac:dyDescent="0.3">
      <c r="A286" s="16">
        <v>285</v>
      </c>
      <c r="B286" s="17" t="s">
        <v>406</v>
      </c>
      <c r="C286" s="18">
        <v>2020</v>
      </c>
      <c r="D286" s="19" t="s">
        <v>1231</v>
      </c>
      <c r="E286" s="20" t="s">
        <v>2060</v>
      </c>
    </row>
    <row r="287" spans="1:5" x14ac:dyDescent="0.3">
      <c r="A287" s="16">
        <v>286</v>
      </c>
      <c r="B287" s="17" t="s">
        <v>407</v>
      </c>
      <c r="C287" s="18">
        <v>2020</v>
      </c>
      <c r="D287" s="19" t="s">
        <v>1232</v>
      </c>
      <c r="E287" s="20" t="s">
        <v>2061</v>
      </c>
    </row>
    <row r="288" spans="1:5" x14ac:dyDescent="0.3">
      <c r="A288" s="16">
        <v>287</v>
      </c>
      <c r="B288" s="17" t="s">
        <v>408</v>
      </c>
      <c r="C288" s="18">
        <v>2020</v>
      </c>
      <c r="D288" s="19" t="s">
        <v>1233</v>
      </c>
      <c r="E288" s="20" t="s">
        <v>2062</v>
      </c>
    </row>
    <row r="289" spans="1:5" x14ac:dyDescent="0.3">
      <c r="A289" s="16">
        <v>288</v>
      </c>
      <c r="B289" s="17" t="s">
        <v>409</v>
      </c>
      <c r="C289" s="18">
        <v>2020</v>
      </c>
      <c r="D289" s="19" t="s">
        <v>1234</v>
      </c>
      <c r="E289" s="20" t="s">
        <v>2063</v>
      </c>
    </row>
    <row r="290" spans="1:5" x14ac:dyDescent="0.3">
      <c r="A290" s="16">
        <v>289</v>
      </c>
      <c r="B290" s="17" t="s">
        <v>410</v>
      </c>
      <c r="C290" s="18">
        <v>2020</v>
      </c>
      <c r="D290" s="19" t="s">
        <v>1235</v>
      </c>
      <c r="E290" s="20" t="s">
        <v>2064</v>
      </c>
    </row>
    <row r="291" spans="1:5" x14ac:dyDescent="0.3">
      <c r="A291" s="16">
        <v>290</v>
      </c>
      <c r="B291" s="17" t="s">
        <v>411</v>
      </c>
      <c r="C291" s="18">
        <v>2020</v>
      </c>
      <c r="D291" s="19" t="s">
        <v>1236</v>
      </c>
      <c r="E291" s="20" t="s">
        <v>2065</v>
      </c>
    </row>
    <row r="292" spans="1:5" x14ac:dyDescent="0.3">
      <c r="A292" s="16">
        <v>291</v>
      </c>
      <c r="B292" s="17" t="s">
        <v>412</v>
      </c>
      <c r="C292" s="18">
        <v>2020</v>
      </c>
      <c r="D292" s="19" t="s">
        <v>1237</v>
      </c>
      <c r="E292" s="20" t="s">
        <v>2066</v>
      </c>
    </row>
    <row r="293" spans="1:5" x14ac:dyDescent="0.3">
      <c r="A293" s="16">
        <v>292</v>
      </c>
      <c r="B293" s="17" t="s">
        <v>413</v>
      </c>
      <c r="C293" s="18">
        <v>2020</v>
      </c>
      <c r="D293" s="19" t="s">
        <v>1238</v>
      </c>
      <c r="E293" s="20" t="s">
        <v>2067</v>
      </c>
    </row>
    <row r="294" spans="1:5" x14ac:dyDescent="0.3">
      <c r="A294" s="16">
        <v>293</v>
      </c>
      <c r="B294" s="17" t="s">
        <v>414</v>
      </c>
      <c r="C294" s="18">
        <v>2020</v>
      </c>
      <c r="D294" s="19" t="s">
        <v>1239</v>
      </c>
      <c r="E294" s="20" t="s">
        <v>2068</v>
      </c>
    </row>
    <row r="295" spans="1:5" x14ac:dyDescent="0.3">
      <c r="A295" s="16">
        <v>294</v>
      </c>
      <c r="B295" s="17" t="s">
        <v>415</v>
      </c>
      <c r="C295" s="18">
        <v>2020</v>
      </c>
      <c r="D295" s="19" t="s">
        <v>1240</v>
      </c>
      <c r="E295" s="20" t="s">
        <v>2069</v>
      </c>
    </row>
    <row r="296" spans="1:5" x14ac:dyDescent="0.3">
      <c r="A296" s="16">
        <v>295</v>
      </c>
      <c r="B296" s="17" t="s">
        <v>416</v>
      </c>
      <c r="C296" s="18">
        <v>2020</v>
      </c>
      <c r="D296" s="19" t="s">
        <v>1241</v>
      </c>
      <c r="E296" s="20" t="s">
        <v>2070</v>
      </c>
    </row>
    <row r="297" spans="1:5" x14ac:dyDescent="0.3">
      <c r="A297" s="16">
        <v>296</v>
      </c>
      <c r="B297" s="17" t="s">
        <v>417</v>
      </c>
      <c r="C297" s="18">
        <v>2020</v>
      </c>
      <c r="D297" s="19" t="s">
        <v>1242</v>
      </c>
      <c r="E297" s="20" t="s">
        <v>2071</v>
      </c>
    </row>
    <row r="298" spans="1:5" x14ac:dyDescent="0.3">
      <c r="A298" s="16">
        <v>297</v>
      </c>
      <c r="B298" s="17" t="s">
        <v>418</v>
      </c>
      <c r="C298" s="18">
        <v>2020</v>
      </c>
      <c r="D298" s="19" t="s">
        <v>1243</v>
      </c>
      <c r="E298" s="20" t="s">
        <v>2072</v>
      </c>
    </row>
    <row r="299" spans="1:5" x14ac:dyDescent="0.3">
      <c r="A299" s="16">
        <v>298</v>
      </c>
      <c r="B299" s="17" t="s">
        <v>419</v>
      </c>
      <c r="C299" s="18">
        <v>2020</v>
      </c>
      <c r="D299" s="19" t="s">
        <v>1244</v>
      </c>
      <c r="E299" s="20" t="s">
        <v>2073</v>
      </c>
    </row>
    <row r="300" spans="1:5" x14ac:dyDescent="0.3">
      <c r="A300" s="16">
        <v>299</v>
      </c>
      <c r="B300" s="17" t="s">
        <v>420</v>
      </c>
      <c r="C300" s="18">
        <v>2020</v>
      </c>
      <c r="D300" s="19" t="s">
        <v>1245</v>
      </c>
      <c r="E300" s="20" t="s">
        <v>2074</v>
      </c>
    </row>
    <row r="301" spans="1:5" x14ac:dyDescent="0.3">
      <c r="A301" s="16">
        <v>300</v>
      </c>
      <c r="B301" s="17" t="s">
        <v>421</v>
      </c>
      <c r="C301" s="18">
        <v>2020</v>
      </c>
      <c r="D301" s="19" t="s">
        <v>1246</v>
      </c>
      <c r="E301" s="20" t="s">
        <v>2075</v>
      </c>
    </row>
    <row r="302" spans="1:5" x14ac:dyDescent="0.3">
      <c r="A302" s="16">
        <v>301</v>
      </c>
      <c r="B302" s="17" t="s">
        <v>422</v>
      </c>
      <c r="C302" s="18">
        <v>2020</v>
      </c>
      <c r="D302" s="19" t="s">
        <v>1247</v>
      </c>
      <c r="E302" s="20" t="s">
        <v>2076</v>
      </c>
    </row>
    <row r="303" spans="1:5" x14ac:dyDescent="0.3">
      <c r="A303" s="16">
        <v>302</v>
      </c>
      <c r="B303" s="17" t="s">
        <v>423</v>
      </c>
      <c r="C303" s="18">
        <v>2020</v>
      </c>
      <c r="D303" s="19" t="s">
        <v>1248</v>
      </c>
      <c r="E303" s="20" t="s">
        <v>2077</v>
      </c>
    </row>
    <row r="304" spans="1:5" x14ac:dyDescent="0.3">
      <c r="A304" s="16">
        <v>303</v>
      </c>
      <c r="B304" s="17" t="s">
        <v>424</v>
      </c>
      <c r="C304" s="18">
        <v>2020</v>
      </c>
      <c r="D304" s="19" t="s">
        <v>1249</v>
      </c>
      <c r="E304" s="20" t="s">
        <v>2078</v>
      </c>
    </row>
    <row r="305" spans="1:5" x14ac:dyDescent="0.3">
      <c r="A305" s="16">
        <v>304</v>
      </c>
      <c r="B305" s="17" t="s">
        <v>425</v>
      </c>
      <c r="C305" s="18">
        <v>2020</v>
      </c>
      <c r="D305" s="19" t="s">
        <v>1250</v>
      </c>
      <c r="E305" s="20" t="s">
        <v>2079</v>
      </c>
    </row>
    <row r="306" spans="1:5" x14ac:dyDescent="0.3">
      <c r="A306" s="16">
        <v>305</v>
      </c>
      <c r="B306" s="17" t="s">
        <v>426</v>
      </c>
      <c r="C306" s="18">
        <v>2020</v>
      </c>
      <c r="D306" s="19" t="s">
        <v>1251</v>
      </c>
      <c r="E306" s="20" t="s">
        <v>2080</v>
      </c>
    </row>
    <row r="307" spans="1:5" x14ac:dyDescent="0.3">
      <c r="A307" s="16">
        <v>306</v>
      </c>
      <c r="B307" s="17" t="s">
        <v>427</v>
      </c>
      <c r="C307" s="18">
        <v>2020</v>
      </c>
      <c r="D307" s="19" t="s">
        <v>1252</v>
      </c>
      <c r="E307" s="20" t="s">
        <v>2081</v>
      </c>
    </row>
    <row r="308" spans="1:5" x14ac:dyDescent="0.3">
      <c r="A308" s="16">
        <v>307</v>
      </c>
      <c r="B308" s="17" t="s">
        <v>428</v>
      </c>
      <c r="C308" s="18">
        <v>2020</v>
      </c>
      <c r="D308" s="19" t="s">
        <v>1253</v>
      </c>
      <c r="E308" s="20" t="s">
        <v>2082</v>
      </c>
    </row>
    <row r="309" spans="1:5" x14ac:dyDescent="0.3">
      <c r="A309" s="16">
        <v>308</v>
      </c>
      <c r="B309" s="17" t="s">
        <v>429</v>
      </c>
      <c r="C309" s="18">
        <v>2020</v>
      </c>
      <c r="D309" s="19" t="s">
        <v>1254</v>
      </c>
      <c r="E309" s="20" t="s">
        <v>2083</v>
      </c>
    </row>
    <row r="310" spans="1:5" x14ac:dyDescent="0.3">
      <c r="A310" s="16">
        <v>309</v>
      </c>
      <c r="B310" s="17" t="s">
        <v>430</v>
      </c>
      <c r="C310" s="18">
        <v>2020</v>
      </c>
      <c r="D310" s="19" t="s">
        <v>1255</v>
      </c>
      <c r="E310" s="20" t="s">
        <v>2084</v>
      </c>
    </row>
    <row r="311" spans="1:5" x14ac:dyDescent="0.3">
      <c r="A311" s="16">
        <v>310</v>
      </c>
      <c r="B311" s="17" t="s">
        <v>431</v>
      </c>
      <c r="C311" s="18">
        <v>2020</v>
      </c>
      <c r="D311" s="19" t="s">
        <v>1256</v>
      </c>
      <c r="E311" s="20" t="s">
        <v>2085</v>
      </c>
    </row>
    <row r="312" spans="1:5" x14ac:dyDescent="0.3">
      <c r="A312" s="16">
        <v>311</v>
      </c>
      <c r="B312" s="17" t="s">
        <v>432</v>
      </c>
      <c r="C312" s="18">
        <v>2020</v>
      </c>
      <c r="D312" s="19" t="s">
        <v>1257</v>
      </c>
      <c r="E312" s="20" t="s">
        <v>2086</v>
      </c>
    </row>
    <row r="313" spans="1:5" x14ac:dyDescent="0.3">
      <c r="A313" s="16">
        <v>312</v>
      </c>
      <c r="B313" s="17" t="s">
        <v>433</v>
      </c>
      <c r="C313" s="18">
        <v>2020</v>
      </c>
      <c r="D313" s="19" t="s">
        <v>1258</v>
      </c>
      <c r="E313" s="20" t="s">
        <v>2087</v>
      </c>
    </row>
    <row r="314" spans="1:5" x14ac:dyDescent="0.3">
      <c r="A314" s="16">
        <v>313</v>
      </c>
      <c r="B314" s="17" t="s">
        <v>434</v>
      </c>
      <c r="C314" s="18">
        <v>2020</v>
      </c>
      <c r="D314" s="19" t="s">
        <v>1259</v>
      </c>
      <c r="E314" s="20" t="s">
        <v>2088</v>
      </c>
    </row>
    <row r="315" spans="1:5" x14ac:dyDescent="0.3">
      <c r="A315" s="16">
        <v>314</v>
      </c>
      <c r="B315" s="17" t="s">
        <v>435</v>
      </c>
      <c r="C315" s="18">
        <v>2020</v>
      </c>
      <c r="D315" s="19" t="s">
        <v>1260</v>
      </c>
      <c r="E315" s="20" t="s">
        <v>2089</v>
      </c>
    </row>
    <row r="316" spans="1:5" x14ac:dyDescent="0.3">
      <c r="A316" s="16">
        <v>315</v>
      </c>
      <c r="B316" s="17" t="s">
        <v>436</v>
      </c>
      <c r="C316" s="18">
        <v>2020</v>
      </c>
      <c r="D316" s="19" t="s">
        <v>1261</v>
      </c>
      <c r="E316" s="20" t="s">
        <v>2090</v>
      </c>
    </row>
    <row r="317" spans="1:5" x14ac:dyDescent="0.3">
      <c r="A317" s="16">
        <v>316</v>
      </c>
      <c r="B317" s="17" t="s">
        <v>437</v>
      </c>
      <c r="C317" s="18">
        <v>2020</v>
      </c>
      <c r="D317" s="19" t="s">
        <v>1262</v>
      </c>
      <c r="E317" s="20" t="s">
        <v>2091</v>
      </c>
    </row>
    <row r="318" spans="1:5" x14ac:dyDescent="0.3">
      <c r="A318" s="16">
        <v>317</v>
      </c>
      <c r="B318" s="17" t="s">
        <v>438</v>
      </c>
      <c r="C318" s="18">
        <v>2020</v>
      </c>
      <c r="D318" s="19" t="s">
        <v>1263</v>
      </c>
      <c r="E318" s="20" t="s">
        <v>2092</v>
      </c>
    </row>
    <row r="319" spans="1:5" x14ac:dyDescent="0.3">
      <c r="A319" s="16">
        <v>318</v>
      </c>
      <c r="B319" s="17" t="s">
        <v>439</v>
      </c>
      <c r="C319" s="18">
        <v>2020</v>
      </c>
      <c r="D319" s="19" t="s">
        <v>1264</v>
      </c>
      <c r="E319" s="20" t="s">
        <v>2093</v>
      </c>
    </row>
    <row r="320" spans="1:5" x14ac:dyDescent="0.3">
      <c r="A320" s="16">
        <v>319</v>
      </c>
      <c r="B320" s="17" t="s">
        <v>440</v>
      </c>
      <c r="C320" s="18">
        <v>2020</v>
      </c>
      <c r="D320" s="19" t="s">
        <v>1265</v>
      </c>
      <c r="E320" s="20" t="s">
        <v>2094</v>
      </c>
    </row>
    <row r="321" spans="1:5" x14ac:dyDescent="0.3">
      <c r="A321" s="16">
        <v>320</v>
      </c>
      <c r="B321" s="17" t="s">
        <v>441</v>
      </c>
      <c r="C321" s="18">
        <v>2020</v>
      </c>
      <c r="D321" s="19" t="s">
        <v>1266</v>
      </c>
      <c r="E321" s="20" t="s">
        <v>2095</v>
      </c>
    </row>
    <row r="322" spans="1:5" x14ac:dyDescent="0.3">
      <c r="A322" s="16">
        <v>321</v>
      </c>
      <c r="B322" s="17" t="s">
        <v>442</v>
      </c>
      <c r="C322" s="18">
        <v>2020</v>
      </c>
      <c r="D322" s="19" t="s">
        <v>1267</v>
      </c>
      <c r="E322" s="20" t="s">
        <v>2096</v>
      </c>
    </row>
    <row r="323" spans="1:5" x14ac:dyDescent="0.3">
      <c r="A323" s="16">
        <v>322</v>
      </c>
      <c r="B323" s="17" t="s">
        <v>443</v>
      </c>
      <c r="C323" s="18">
        <v>2020</v>
      </c>
      <c r="D323" s="19" t="s">
        <v>1268</v>
      </c>
      <c r="E323" s="20" t="s">
        <v>2097</v>
      </c>
    </row>
    <row r="324" spans="1:5" x14ac:dyDescent="0.3">
      <c r="A324" s="16">
        <v>323</v>
      </c>
      <c r="B324" s="17" t="s">
        <v>444</v>
      </c>
      <c r="C324" s="18">
        <v>2020</v>
      </c>
      <c r="D324" s="19" t="s">
        <v>1269</v>
      </c>
      <c r="E324" s="20" t="s">
        <v>2098</v>
      </c>
    </row>
    <row r="325" spans="1:5" x14ac:dyDescent="0.3">
      <c r="A325" s="16">
        <v>324</v>
      </c>
      <c r="B325" s="17" t="s">
        <v>445</v>
      </c>
      <c r="C325" s="18">
        <v>2020</v>
      </c>
      <c r="D325" s="19" t="s">
        <v>1270</v>
      </c>
      <c r="E325" s="20" t="s">
        <v>2099</v>
      </c>
    </row>
    <row r="326" spans="1:5" x14ac:dyDescent="0.3">
      <c r="A326" s="16">
        <v>325</v>
      </c>
      <c r="B326" s="17" t="s">
        <v>446</v>
      </c>
      <c r="C326" s="18">
        <v>2020</v>
      </c>
      <c r="D326" s="19" t="s">
        <v>1271</v>
      </c>
      <c r="E326" s="20" t="s">
        <v>2100</v>
      </c>
    </row>
    <row r="327" spans="1:5" x14ac:dyDescent="0.3">
      <c r="A327" s="16">
        <v>326</v>
      </c>
      <c r="B327" s="17" t="s">
        <v>447</v>
      </c>
      <c r="C327" s="18">
        <v>2020</v>
      </c>
      <c r="D327" s="19" t="s">
        <v>1272</v>
      </c>
      <c r="E327" s="20" t="s">
        <v>2101</v>
      </c>
    </row>
    <row r="328" spans="1:5" x14ac:dyDescent="0.3">
      <c r="A328" s="16">
        <v>327</v>
      </c>
      <c r="B328" s="17" t="s">
        <v>448</v>
      </c>
      <c r="C328" s="18">
        <v>2020</v>
      </c>
      <c r="D328" s="19" t="s">
        <v>1273</v>
      </c>
      <c r="E328" s="20" t="s">
        <v>2102</v>
      </c>
    </row>
    <row r="329" spans="1:5" x14ac:dyDescent="0.3">
      <c r="A329" s="16">
        <v>328</v>
      </c>
      <c r="B329" s="17" t="s">
        <v>449</v>
      </c>
      <c r="C329" s="18">
        <v>2020</v>
      </c>
      <c r="D329" s="19" t="s">
        <v>1274</v>
      </c>
      <c r="E329" s="20" t="s">
        <v>2103</v>
      </c>
    </row>
    <row r="330" spans="1:5" x14ac:dyDescent="0.3">
      <c r="A330" s="16">
        <v>329</v>
      </c>
      <c r="B330" s="17" t="s">
        <v>450</v>
      </c>
      <c r="C330" s="18">
        <v>2020</v>
      </c>
      <c r="D330" s="19" t="s">
        <v>1275</v>
      </c>
      <c r="E330" s="20" t="s">
        <v>2104</v>
      </c>
    </row>
    <row r="331" spans="1:5" x14ac:dyDescent="0.3">
      <c r="A331" s="16">
        <v>330</v>
      </c>
      <c r="B331" s="17" t="s">
        <v>451</v>
      </c>
      <c r="C331" s="18">
        <v>2020</v>
      </c>
      <c r="D331" s="19" t="s">
        <v>1276</v>
      </c>
      <c r="E331" s="20" t="s">
        <v>2105</v>
      </c>
    </row>
    <row r="332" spans="1:5" x14ac:dyDescent="0.3">
      <c r="A332" s="16">
        <v>331</v>
      </c>
      <c r="B332" s="17" t="s">
        <v>452</v>
      </c>
      <c r="C332" s="18">
        <v>2020</v>
      </c>
      <c r="D332" s="19" t="s">
        <v>1277</v>
      </c>
      <c r="E332" s="20" t="s">
        <v>2106</v>
      </c>
    </row>
    <row r="333" spans="1:5" x14ac:dyDescent="0.3">
      <c r="A333" s="16">
        <v>332</v>
      </c>
      <c r="B333" s="17" t="s">
        <v>453</v>
      </c>
      <c r="C333" s="18">
        <v>2020</v>
      </c>
      <c r="D333" s="19" t="s">
        <v>1278</v>
      </c>
      <c r="E333" s="20" t="s">
        <v>2107</v>
      </c>
    </row>
    <row r="334" spans="1:5" x14ac:dyDescent="0.3">
      <c r="A334" s="16">
        <v>333</v>
      </c>
      <c r="B334" s="17" t="s">
        <v>454</v>
      </c>
      <c r="C334" s="18">
        <v>2020</v>
      </c>
      <c r="D334" s="19" t="s">
        <v>1279</v>
      </c>
      <c r="E334" s="20" t="s">
        <v>2108</v>
      </c>
    </row>
    <row r="335" spans="1:5" x14ac:dyDescent="0.3">
      <c r="A335" s="16">
        <v>334</v>
      </c>
      <c r="B335" s="17" t="s">
        <v>455</v>
      </c>
      <c r="C335" s="18">
        <v>2020</v>
      </c>
      <c r="D335" s="19" t="s">
        <v>1280</v>
      </c>
      <c r="E335" s="20" t="s">
        <v>2109</v>
      </c>
    </row>
    <row r="336" spans="1:5" x14ac:dyDescent="0.3">
      <c r="A336" s="16">
        <v>335</v>
      </c>
      <c r="B336" s="17" t="s">
        <v>456</v>
      </c>
      <c r="C336" s="18">
        <v>2020</v>
      </c>
      <c r="D336" s="19" t="s">
        <v>1281</v>
      </c>
      <c r="E336" s="20" t="s">
        <v>2110</v>
      </c>
    </row>
    <row r="337" spans="1:5" x14ac:dyDescent="0.3">
      <c r="A337" s="16">
        <v>336</v>
      </c>
      <c r="B337" s="17" t="s">
        <v>457</v>
      </c>
      <c r="C337" s="18">
        <v>2020</v>
      </c>
      <c r="D337" s="19" t="s">
        <v>1282</v>
      </c>
      <c r="E337" s="20" t="s">
        <v>2111</v>
      </c>
    </row>
    <row r="338" spans="1:5" x14ac:dyDescent="0.3">
      <c r="A338" s="16">
        <v>337</v>
      </c>
      <c r="B338" s="17" t="s">
        <v>458</v>
      </c>
      <c r="C338" s="18">
        <v>2020</v>
      </c>
      <c r="D338" s="19" t="s">
        <v>1283</v>
      </c>
      <c r="E338" s="20" t="s">
        <v>2112</v>
      </c>
    </row>
    <row r="339" spans="1:5" x14ac:dyDescent="0.3">
      <c r="A339" s="16">
        <v>338</v>
      </c>
      <c r="B339" s="17" t="s">
        <v>459</v>
      </c>
      <c r="C339" s="18">
        <v>2020</v>
      </c>
      <c r="D339" s="19" t="s">
        <v>1284</v>
      </c>
      <c r="E339" s="20" t="s">
        <v>2113</v>
      </c>
    </row>
    <row r="340" spans="1:5" x14ac:dyDescent="0.3">
      <c r="A340" s="16">
        <v>339</v>
      </c>
      <c r="B340" s="17" t="s">
        <v>460</v>
      </c>
      <c r="C340" s="18">
        <v>2020</v>
      </c>
      <c r="D340" s="19" t="s">
        <v>1285</v>
      </c>
      <c r="E340" s="20" t="s">
        <v>2114</v>
      </c>
    </row>
    <row r="341" spans="1:5" x14ac:dyDescent="0.3">
      <c r="A341" s="16">
        <v>340</v>
      </c>
      <c r="B341" s="17" t="s">
        <v>461</v>
      </c>
      <c r="C341" s="18">
        <v>2020</v>
      </c>
      <c r="D341" s="19" t="s">
        <v>1286</v>
      </c>
      <c r="E341" s="20" t="s">
        <v>2115</v>
      </c>
    </row>
    <row r="342" spans="1:5" x14ac:dyDescent="0.3">
      <c r="A342" s="16">
        <v>341</v>
      </c>
      <c r="B342" s="17" t="s">
        <v>462</v>
      </c>
      <c r="C342" s="18">
        <v>2020</v>
      </c>
      <c r="D342" s="19" t="s">
        <v>1287</v>
      </c>
      <c r="E342" s="20" t="s">
        <v>2116</v>
      </c>
    </row>
    <row r="343" spans="1:5" x14ac:dyDescent="0.3">
      <c r="A343" s="16">
        <v>342</v>
      </c>
      <c r="B343" s="17" t="s">
        <v>463</v>
      </c>
      <c r="C343" s="18">
        <v>2020</v>
      </c>
      <c r="D343" s="19" t="s">
        <v>1288</v>
      </c>
      <c r="E343" s="20" t="s">
        <v>2117</v>
      </c>
    </row>
    <row r="344" spans="1:5" x14ac:dyDescent="0.3">
      <c r="A344" s="16">
        <v>343</v>
      </c>
      <c r="B344" s="17" t="s">
        <v>463</v>
      </c>
      <c r="C344" s="18">
        <v>2020</v>
      </c>
      <c r="D344" s="19" t="s">
        <v>1289</v>
      </c>
      <c r="E344" s="20" t="s">
        <v>2118</v>
      </c>
    </row>
    <row r="345" spans="1:5" x14ac:dyDescent="0.3">
      <c r="A345" s="16">
        <v>344</v>
      </c>
      <c r="B345" s="17" t="s">
        <v>464</v>
      </c>
      <c r="C345" s="18">
        <v>2020</v>
      </c>
      <c r="D345" s="19" t="s">
        <v>1290</v>
      </c>
      <c r="E345" s="20" t="s">
        <v>2119</v>
      </c>
    </row>
    <row r="346" spans="1:5" x14ac:dyDescent="0.3">
      <c r="A346" s="16">
        <v>345</v>
      </c>
      <c r="B346" s="17" t="s">
        <v>465</v>
      </c>
      <c r="C346" s="18">
        <v>2020</v>
      </c>
      <c r="D346" s="19" t="s">
        <v>1291</v>
      </c>
      <c r="E346" s="20" t="s">
        <v>2120</v>
      </c>
    </row>
    <row r="347" spans="1:5" x14ac:dyDescent="0.3">
      <c r="A347" s="16">
        <v>346</v>
      </c>
      <c r="B347" s="17" t="s">
        <v>466</v>
      </c>
      <c r="C347" s="18">
        <v>2020</v>
      </c>
      <c r="D347" s="19" t="s">
        <v>1292</v>
      </c>
      <c r="E347" s="20" t="s">
        <v>2121</v>
      </c>
    </row>
    <row r="348" spans="1:5" x14ac:dyDescent="0.3">
      <c r="A348" s="16">
        <v>347</v>
      </c>
      <c r="B348" s="17" t="s">
        <v>467</v>
      </c>
      <c r="C348" s="18">
        <v>2020</v>
      </c>
      <c r="D348" s="19" t="s">
        <v>1293</v>
      </c>
      <c r="E348" s="20" t="s">
        <v>2122</v>
      </c>
    </row>
    <row r="349" spans="1:5" x14ac:dyDescent="0.3">
      <c r="A349" s="16">
        <v>348</v>
      </c>
      <c r="B349" s="17" t="s">
        <v>468</v>
      </c>
      <c r="C349" s="18">
        <v>2020</v>
      </c>
      <c r="D349" s="19" t="s">
        <v>1294</v>
      </c>
      <c r="E349" s="20" t="s">
        <v>2123</v>
      </c>
    </row>
    <row r="350" spans="1:5" x14ac:dyDescent="0.3">
      <c r="A350" s="16">
        <v>349</v>
      </c>
      <c r="B350" s="17" t="s">
        <v>469</v>
      </c>
      <c r="C350" s="18">
        <v>2020</v>
      </c>
      <c r="D350" s="19" t="s">
        <v>1295</v>
      </c>
      <c r="E350" s="20" t="s">
        <v>2124</v>
      </c>
    </row>
    <row r="351" spans="1:5" x14ac:dyDescent="0.3">
      <c r="A351" s="16">
        <v>350</v>
      </c>
      <c r="B351" s="17" t="s">
        <v>470</v>
      </c>
      <c r="C351" s="18">
        <v>2020</v>
      </c>
      <c r="D351" s="19" t="s">
        <v>1296</v>
      </c>
      <c r="E351" s="20" t="s">
        <v>2125</v>
      </c>
    </row>
    <row r="352" spans="1:5" x14ac:dyDescent="0.3">
      <c r="A352" s="16">
        <v>351</v>
      </c>
      <c r="B352" s="17" t="s">
        <v>471</v>
      </c>
      <c r="C352" s="18">
        <v>2020</v>
      </c>
      <c r="D352" s="19" t="s">
        <v>1297</v>
      </c>
      <c r="E352" s="20" t="s">
        <v>2126</v>
      </c>
    </row>
    <row r="353" spans="1:5" x14ac:dyDescent="0.3">
      <c r="A353" s="16">
        <v>352</v>
      </c>
      <c r="B353" s="17" t="s">
        <v>472</v>
      </c>
      <c r="C353" s="18">
        <v>2020</v>
      </c>
      <c r="D353" s="19" t="s">
        <v>1298</v>
      </c>
      <c r="E353" s="20" t="s">
        <v>2127</v>
      </c>
    </row>
    <row r="354" spans="1:5" x14ac:dyDescent="0.3">
      <c r="A354" s="16">
        <v>353</v>
      </c>
      <c r="B354" s="17" t="s">
        <v>473</v>
      </c>
      <c r="C354" s="18">
        <v>2020</v>
      </c>
      <c r="D354" s="19" t="s">
        <v>1299</v>
      </c>
      <c r="E354" s="20" t="s">
        <v>2128</v>
      </c>
    </row>
    <row r="355" spans="1:5" x14ac:dyDescent="0.3">
      <c r="A355" s="16">
        <v>354</v>
      </c>
      <c r="B355" s="17" t="s">
        <v>474</v>
      </c>
      <c r="C355" s="18">
        <v>2020</v>
      </c>
      <c r="D355" s="19" t="s">
        <v>1300</v>
      </c>
      <c r="E355" s="20" t="s">
        <v>2129</v>
      </c>
    </row>
    <row r="356" spans="1:5" x14ac:dyDescent="0.3">
      <c r="A356" s="16">
        <v>355</v>
      </c>
      <c r="B356" s="17" t="s">
        <v>475</v>
      </c>
      <c r="C356" s="18">
        <v>2020</v>
      </c>
      <c r="D356" s="19" t="s">
        <v>1301</v>
      </c>
      <c r="E356" s="20" t="s">
        <v>2130</v>
      </c>
    </row>
    <row r="357" spans="1:5" x14ac:dyDescent="0.3">
      <c r="A357" s="16">
        <v>356</v>
      </c>
      <c r="B357" s="17" t="s">
        <v>476</v>
      </c>
      <c r="C357" s="18">
        <v>2020</v>
      </c>
      <c r="D357" s="19" t="s">
        <v>1302</v>
      </c>
      <c r="E357" s="20" t="s">
        <v>2131</v>
      </c>
    </row>
    <row r="358" spans="1:5" x14ac:dyDescent="0.3">
      <c r="A358" s="16">
        <v>357</v>
      </c>
      <c r="B358" s="17" t="s">
        <v>477</v>
      </c>
      <c r="C358" s="18">
        <v>2020</v>
      </c>
      <c r="D358" s="19" t="s">
        <v>1303</v>
      </c>
      <c r="E358" s="20" t="s">
        <v>2132</v>
      </c>
    </row>
    <row r="359" spans="1:5" x14ac:dyDescent="0.3">
      <c r="A359" s="16">
        <v>358</v>
      </c>
      <c r="B359" s="17" t="s">
        <v>478</v>
      </c>
      <c r="C359" s="18">
        <v>2020</v>
      </c>
      <c r="D359" s="19" t="s">
        <v>1304</v>
      </c>
      <c r="E359" s="20" t="s">
        <v>2133</v>
      </c>
    </row>
    <row r="360" spans="1:5" x14ac:dyDescent="0.3">
      <c r="A360" s="16">
        <v>359</v>
      </c>
      <c r="B360" s="17" t="s">
        <v>479</v>
      </c>
      <c r="C360" s="18">
        <v>2020</v>
      </c>
      <c r="D360" s="19" t="s">
        <v>1305</v>
      </c>
      <c r="E360" s="20" t="s">
        <v>2134</v>
      </c>
    </row>
    <row r="361" spans="1:5" x14ac:dyDescent="0.3">
      <c r="A361" s="16">
        <v>360</v>
      </c>
      <c r="B361" s="17" t="s">
        <v>480</v>
      </c>
      <c r="C361" s="18">
        <v>2020</v>
      </c>
      <c r="D361" s="19" t="s">
        <v>1306</v>
      </c>
      <c r="E361" s="20" t="s">
        <v>2135</v>
      </c>
    </row>
    <row r="362" spans="1:5" x14ac:dyDescent="0.3">
      <c r="A362" s="16">
        <v>361</v>
      </c>
      <c r="B362" s="17" t="s">
        <v>481</v>
      </c>
      <c r="C362" s="18">
        <v>2020</v>
      </c>
      <c r="D362" s="19" t="s">
        <v>1307</v>
      </c>
      <c r="E362" s="20" t="s">
        <v>2136</v>
      </c>
    </row>
    <row r="363" spans="1:5" x14ac:dyDescent="0.3">
      <c r="A363" s="16">
        <v>362</v>
      </c>
      <c r="B363" s="17" t="s">
        <v>482</v>
      </c>
      <c r="C363" s="18">
        <v>2020</v>
      </c>
      <c r="D363" s="19" t="s">
        <v>1308</v>
      </c>
      <c r="E363" s="20" t="s">
        <v>2137</v>
      </c>
    </row>
    <row r="364" spans="1:5" x14ac:dyDescent="0.3">
      <c r="A364" s="16">
        <v>363</v>
      </c>
      <c r="B364" s="17" t="s">
        <v>483</v>
      </c>
      <c r="C364" s="18">
        <v>2020</v>
      </c>
      <c r="D364" s="19" t="s">
        <v>1309</v>
      </c>
      <c r="E364" s="20" t="s">
        <v>2138</v>
      </c>
    </row>
    <row r="365" spans="1:5" x14ac:dyDescent="0.3">
      <c r="A365" s="16">
        <v>364</v>
      </c>
      <c r="B365" s="17" t="s">
        <v>484</v>
      </c>
      <c r="C365" s="18">
        <v>2020</v>
      </c>
      <c r="D365" s="19" t="s">
        <v>1310</v>
      </c>
      <c r="E365" s="20" t="s">
        <v>2139</v>
      </c>
    </row>
    <row r="366" spans="1:5" x14ac:dyDescent="0.3">
      <c r="A366" s="16">
        <v>365</v>
      </c>
      <c r="B366" s="17" t="s">
        <v>485</v>
      </c>
      <c r="C366" s="18">
        <v>2020</v>
      </c>
      <c r="D366" s="19" t="s">
        <v>1311</v>
      </c>
      <c r="E366" s="20" t="s">
        <v>2140</v>
      </c>
    </row>
    <row r="367" spans="1:5" x14ac:dyDescent="0.3">
      <c r="A367" s="16">
        <v>366</v>
      </c>
      <c r="B367" s="17" t="s">
        <v>486</v>
      </c>
      <c r="C367" s="18">
        <v>2020</v>
      </c>
      <c r="D367" s="19" t="s">
        <v>1312</v>
      </c>
      <c r="E367" s="20" t="s">
        <v>2141</v>
      </c>
    </row>
    <row r="368" spans="1:5" x14ac:dyDescent="0.3">
      <c r="A368" s="16">
        <v>367</v>
      </c>
      <c r="B368" s="17" t="s">
        <v>487</v>
      </c>
      <c r="C368" s="18">
        <v>2020</v>
      </c>
      <c r="D368" s="19" t="s">
        <v>1313</v>
      </c>
      <c r="E368" s="20" t="s">
        <v>2142</v>
      </c>
    </row>
    <row r="369" spans="1:5" x14ac:dyDescent="0.3">
      <c r="A369" s="16">
        <v>368</v>
      </c>
      <c r="B369" s="17" t="s">
        <v>488</v>
      </c>
      <c r="C369" s="18">
        <v>2020</v>
      </c>
      <c r="D369" s="19" t="s">
        <v>1314</v>
      </c>
      <c r="E369" s="20" t="s">
        <v>2143</v>
      </c>
    </row>
    <row r="370" spans="1:5" x14ac:dyDescent="0.3">
      <c r="A370" s="16">
        <v>369</v>
      </c>
      <c r="B370" s="17" t="s">
        <v>489</v>
      </c>
      <c r="C370" s="18">
        <v>2020</v>
      </c>
      <c r="D370" s="19" t="s">
        <v>1315</v>
      </c>
      <c r="E370" s="20" t="s">
        <v>2144</v>
      </c>
    </row>
    <row r="371" spans="1:5" x14ac:dyDescent="0.3">
      <c r="A371" s="16">
        <v>370</v>
      </c>
      <c r="B371" s="17" t="s">
        <v>490</v>
      </c>
      <c r="C371" s="18">
        <v>2020</v>
      </c>
      <c r="D371" s="19" t="s">
        <v>1316</v>
      </c>
      <c r="E371" s="20" t="s">
        <v>2145</v>
      </c>
    </row>
    <row r="372" spans="1:5" x14ac:dyDescent="0.3">
      <c r="A372" s="16">
        <v>371</v>
      </c>
      <c r="B372" s="17" t="s">
        <v>491</v>
      </c>
      <c r="C372" s="18">
        <v>2020</v>
      </c>
      <c r="D372" s="19" t="s">
        <v>1317</v>
      </c>
      <c r="E372" s="20" t="s">
        <v>2146</v>
      </c>
    </row>
    <row r="373" spans="1:5" x14ac:dyDescent="0.3">
      <c r="A373" s="16">
        <v>372</v>
      </c>
      <c r="B373" s="17" t="s">
        <v>492</v>
      </c>
      <c r="C373" s="18">
        <v>2020</v>
      </c>
      <c r="D373" s="19" t="s">
        <v>1318</v>
      </c>
      <c r="E373" s="20" t="s">
        <v>2147</v>
      </c>
    </row>
    <row r="374" spans="1:5" x14ac:dyDescent="0.3">
      <c r="A374" s="16">
        <v>373</v>
      </c>
      <c r="B374" s="17" t="s">
        <v>493</v>
      </c>
      <c r="C374" s="18">
        <v>2020</v>
      </c>
      <c r="D374" s="19" t="s">
        <v>1319</v>
      </c>
      <c r="E374" s="20" t="s">
        <v>2148</v>
      </c>
    </row>
    <row r="375" spans="1:5" x14ac:dyDescent="0.3">
      <c r="A375" s="16">
        <v>374</v>
      </c>
      <c r="B375" s="17" t="s">
        <v>494</v>
      </c>
      <c r="C375" s="18">
        <v>2020</v>
      </c>
      <c r="D375" s="19" t="s">
        <v>1320</v>
      </c>
      <c r="E375" s="20" t="s">
        <v>2149</v>
      </c>
    </row>
    <row r="376" spans="1:5" x14ac:dyDescent="0.3">
      <c r="A376" s="16">
        <v>375</v>
      </c>
      <c r="B376" s="17" t="s">
        <v>495</v>
      </c>
      <c r="C376" s="18">
        <v>2020</v>
      </c>
      <c r="D376" s="19" t="s">
        <v>1321</v>
      </c>
      <c r="E376" s="20" t="s">
        <v>2150</v>
      </c>
    </row>
    <row r="377" spans="1:5" x14ac:dyDescent="0.3">
      <c r="A377" s="16">
        <v>376</v>
      </c>
      <c r="B377" s="17" t="s">
        <v>496</v>
      </c>
      <c r="C377" s="18">
        <v>2020</v>
      </c>
      <c r="D377" s="19" t="s">
        <v>1322</v>
      </c>
      <c r="E377" s="20" t="s">
        <v>2151</v>
      </c>
    </row>
    <row r="378" spans="1:5" x14ac:dyDescent="0.3">
      <c r="A378" s="16">
        <v>377</v>
      </c>
      <c r="B378" s="17" t="s">
        <v>497</v>
      </c>
      <c r="C378" s="18">
        <v>2020</v>
      </c>
      <c r="D378" s="19" t="s">
        <v>1323</v>
      </c>
      <c r="E378" s="20" t="s">
        <v>2152</v>
      </c>
    </row>
    <row r="379" spans="1:5" x14ac:dyDescent="0.3">
      <c r="A379" s="16">
        <v>378</v>
      </c>
      <c r="B379" s="17" t="s">
        <v>498</v>
      </c>
      <c r="C379" s="18">
        <v>2020</v>
      </c>
      <c r="D379" s="19" t="s">
        <v>1324</v>
      </c>
      <c r="E379" s="20" t="s">
        <v>2153</v>
      </c>
    </row>
    <row r="380" spans="1:5" x14ac:dyDescent="0.3">
      <c r="A380" s="16">
        <v>379</v>
      </c>
      <c r="B380" s="17" t="s">
        <v>498</v>
      </c>
      <c r="C380" s="18">
        <v>2020</v>
      </c>
      <c r="D380" s="19" t="s">
        <v>1325</v>
      </c>
      <c r="E380" s="20" t="s">
        <v>2154</v>
      </c>
    </row>
    <row r="381" spans="1:5" x14ac:dyDescent="0.3">
      <c r="A381" s="16">
        <v>380</v>
      </c>
      <c r="B381" s="17" t="s">
        <v>499</v>
      </c>
      <c r="C381" s="18">
        <v>2020</v>
      </c>
      <c r="D381" s="19" t="s">
        <v>1326</v>
      </c>
      <c r="E381" s="20" t="s">
        <v>2155</v>
      </c>
    </row>
    <row r="382" spans="1:5" x14ac:dyDescent="0.3">
      <c r="A382" s="16">
        <v>381</v>
      </c>
      <c r="B382" s="17" t="s">
        <v>500</v>
      </c>
      <c r="C382" s="18">
        <v>2020</v>
      </c>
      <c r="D382" s="19" t="s">
        <v>1327</v>
      </c>
      <c r="E382" s="20" t="s">
        <v>2156</v>
      </c>
    </row>
    <row r="383" spans="1:5" x14ac:dyDescent="0.3">
      <c r="A383" s="16">
        <v>382</v>
      </c>
      <c r="B383" s="17" t="s">
        <v>501</v>
      </c>
      <c r="C383" s="18">
        <v>2020</v>
      </c>
      <c r="D383" s="19" t="s">
        <v>1328</v>
      </c>
      <c r="E383" s="20" t="s">
        <v>2157</v>
      </c>
    </row>
    <row r="384" spans="1:5" x14ac:dyDescent="0.3">
      <c r="A384" s="16">
        <v>383</v>
      </c>
      <c r="B384" s="17" t="s">
        <v>502</v>
      </c>
      <c r="C384" s="18">
        <v>2020</v>
      </c>
      <c r="D384" s="19" t="s">
        <v>1329</v>
      </c>
      <c r="E384" s="20" t="s">
        <v>2158</v>
      </c>
    </row>
    <row r="385" spans="1:5" x14ac:dyDescent="0.3">
      <c r="A385" s="16">
        <v>384</v>
      </c>
      <c r="B385" s="17" t="s">
        <v>503</v>
      </c>
      <c r="C385" s="18">
        <v>2020</v>
      </c>
      <c r="D385" s="19" t="s">
        <v>1330</v>
      </c>
      <c r="E385" s="20" t="s">
        <v>2159</v>
      </c>
    </row>
    <row r="386" spans="1:5" x14ac:dyDescent="0.3">
      <c r="A386" s="16">
        <v>385</v>
      </c>
      <c r="B386" s="17" t="s">
        <v>504</v>
      </c>
      <c r="C386" s="18">
        <v>2020</v>
      </c>
      <c r="D386" s="19" t="s">
        <v>1331</v>
      </c>
      <c r="E386" s="20" t="s">
        <v>2160</v>
      </c>
    </row>
    <row r="387" spans="1:5" x14ac:dyDescent="0.3">
      <c r="A387" s="16">
        <v>386</v>
      </c>
      <c r="B387" s="17" t="s">
        <v>505</v>
      </c>
      <c r="C387" s="18">
        <v>2020</v>
      </c>
      <c r="D387" s="19" t="s">
        <v>1332</v>
      </c>
      <c r="E387" s="20" t="s">
        <v>2161</v>
      </c>
    </row>
    <row r="388" spans="1:5" x14ac:dyDescent="0.3">
      <c r="A388" s="16">
        <v>387</v>
      </c>
      <c r="B388" s="17" t="s">
        <v>506</v>
      </c>
      <c r="C388" s="18">
        <v>2020</v>
      </c>
      <c r="D388" s="19" t="s">
        <v>1333</v>
      </c>
      <c r="E388" s="20" t="s">
        <v>2162</v>
      </c>
    </row>
    <row r="389" spans="1:5" x14ac:dyDescent="0.3">
      <c r="A389" s="16">
        <v>388</v>
      </c>
      <c r="B389" s="17" t="s">
        <v>507</v>
      </c>
      <c r="C389" s="18">
        <v>2020</v>
      </c>
      <c r="D389" s="19" t="s">
        <v>1334</v>
      </c>
      <c r="E389" s="20" t="s">
        <v>2163</v>
      </c>
    </row>
    <row r="390" spans="1:5" x14ac:dyDescent="0.3">
      <c r="A390" s="16">
        <v>389</v>
      </c>
      <c r="B390" s="17" t="s">
        <v>508</v>
      </c>
      <c r="C390" s="18">
        <v>2020</v>
      </c>
      <c r="D390" s="19" t="s">
        <v>1335</v>
      </c>
      <c r="E390" s="20" t="s">
        <v>2164</v>
      </c>
    </row>
    <row r="391" spans="1:5" x14ac:dyDescent="0.3">
      <c r="A391" s="16">
        <v>390</v>
      </c>
      <c r="B391" s="17" t="s">
        <v>509</v>
      </c>
      <c r="C391" s="18">
        <v>2020</v>
      </c>
      <c r="D391" s="19" t="s">
        <v>1336</v>
      </c>
      <c r="E391" s="20" t="s">
        <v>2165</v>
      </c>
    </row>
    <row r="392" spans="1:5" x14ac:dyDescent="0.3">
      <c r="A392" s="16">
        <v>391</v>
      </c>
      <c r="B392" s="17" t="s">
        <v>510</v>
      </c>
      <c r="C392" s="18">
        <v>2020</v>
      </c>
      <c r="D392" s="19" t="s">
        <v>1337</v>
      </c>
      <c r="E392" s="20" t="s">
        <v>2166</v>
      </c>
    </row>
    <row r="393" spans="1:5" x14ac:dyDescent="0.3">
      <c r="A393" s="16">
        <v>392</v>
      </c>
      <c r="B393" s="17" t="s">
        <v>511</v>
      </c>
      <c r="C393" s="18">
        <v>2020</v>
      </c>
      <c r="D393" s="19" t="s">
        <v>1338</v>
      </c>
      <c r="E393" s="20" t="s">
        <v>2167</v>
      </c>
    </row>
    <row r="394" spans="1:5" x14ac:dyDescent="0.3">
      <c r="A394" s="16">
        <v>393</v>
      </c>
      <c r="B394" s="17" t="s">
        <v>512</v>
      </c>
      <c r="C394" s="18">
        <v>2020</v>
      </c>
      <c r="D394" s="19" t="s">
        <v>1339</v>
      </c>
      <c r="E394" s="20" t="s">
        <v>2168</v>
      </c>
    </row>
    <row r="395" spans="1:5" x14ac:dyDescent="0.3">
      <c r="A395" s="16">
        <v>394</v>
      </c>
      <c r="B395" s="17" t="s">
        <v>513</v>
      </c>
      <c r="C395" s="18">
        <v>2020</v>
      </c>
      <c r="D395" s="19" t="s">
        <v>1340</v>
      </c>
      <c r="E395" s="20" t="s">
        <v>2169</v>
      </c>
    </row>
    <row r="396" spans="1:5" x14ac:dyDescent="0.3">
      <c r="A396" s="16">
        <v>395</v>
      </c>
      <c r="B396" s="17" t="s">
        <v>514</v>
      </c>
      <c r="C396" s="18">
        <v>2020</v>
      </c>
      <c r="D396" s="19" t="s">
        <v>1341</v>
      </c>
      <c r="E396" s="20" t="s">
        <v>2170</v>
      </c>
    </row>
    <row r="397" spans="1:5" x14ac:dyDescent="0.3">
      <c r="A397" s="16">
        <v>396</v>
      </c>
      <c r="B397" s="17" t="s">
        <v>515</v>
      </c>
      <c r="C397" s="18">
        <v>2020</v>
      </c>
      <c r="D397" s="19" t="s">
        <v>1342</v>
      </c>
      <c r="E397" s="20" t="s">
        <v>2171</v>
      </c>
    </row>
    <row r="398" spans="1:5" x14ac:dyDescent="0.3">
      <c r="A398" s="16">
        <v>397</v>
      </c>
      <c r="B398" s="17" t="s">
        <v>516</v>
      </c>
      <c r="C398" s="18">
        <v>2020</v>
      </c>
      <c r="D398" s="19" t="s">
        <v>1343</v>
      </c>
      <c r="E398" s="20" t="s">
        <v>2172</v>
      </c>
    </row>
    <row r="399" spans="1:5" x14ac:dyDescent="0.3">
      <c r="A399" s="16">
        <v>398</v>
      </c>
      <c r="B399" s="17" t="s">
        <v>517</v>
      </c>
      <c r="C399" s="18">
        <v>2020</v>
      </c>
      <c r="D399" s="19" t="s">
        <v>1344</v>
      </c>
      <c r="E399" s="20" t="s">
        <v>2173</v>
      </c>
    </row>
    <row r="400" spans="1:5" x14ac:dyDescent="0.3">
      <c r="A400" s="16">
        <v>399</v>
      </c>
      <c r="B400" s="17" t="s">
        <v>518</v>
      </c>
      <c r="C400" s="18">
        <v>2020</v>
      </c>
      <c r="D400" s="19" t="s">
        <v>1345</v>
      </c>
      <c r="E400" s="20" t="s">
        <v>2174</v>
      </c>
    </row>
    <row r="401" spans="1:5" x14ac:dyDescent="0.3">
      <c r="A401" s="16">
        <v>400</v>
      </c>
      <c r="B401" s="17" t="s">
        <v>519</v>
      </c>
      <c r="C401" s="18">
        <v>2020</v>
      </c>
      <c r="D401" s="19" t="s">
        <v>1346</v>
      </c>
      <c r="E401" s="20" t="s">
        <v>2175</v>
      </c>
    </row>
    <row r="402" spans="1:5" x14ac:dyDescent="0.3">
      <c r="A402" s="16">
        <v>401</v>
      </c>
      <c r="B402" s="17" t="s">
        <v>520</v>
      </c>
      <c r="C402" s="18">
        <v>2020</v>
      </c>
      <c r="D402" s="19" t="s">
        <v>1347</v>
      </c>
      <c r="E402" s="20" t="s">
        <v>2176</v>
      </c>
    </row>
    <row r="403" spans="1:5" x14ac:dyDescent="0.3">
      <c r="A403" s="16">
        <v>402</v>
      </c>
      <c r="B403" s="17" t="s">
        <v>521</v>
      </c>
      <c r="C403" s="18">
        <v>2020</v>
      </c>
      <c r="D403" s="19" t="s">
        <v>1348</v>
      </c>
      <c r="E403" s="20" t="s">
        <v>2177</v>
      </c>
    </row>
    <row r="404" spans="1:5" x14ac:dyDescent="0.3">
      <c r="A404" s="16">
        <v>403</v>
      </c>
      <c r="B404" s="17" t="s">
        <v>522</v>
      </c>
      <c r="C404" s="18">
        <v>2020</v>
      </c>
      <c r="D404" s="19" t="s">
        <v>1349</v>
      </c>
      <c r="E404" s="20" t="s">
        <v>2178</v>
      </c>
    </row>
    <row r="405" spans="1:5" x14ac:dyDescent="0.3">
      <c r="A405" s="16">
        <v>404</v>
      </c>
      <c r="B405" s="17" t="s">
        <v>523</v>
      </c>
      <c r="C405" s="18">
        <v>2020</v>
      </c>
      <c r="D405" s="19" t="s">
        <v>1350</v>
      </c>
      <c r="E405" s="20" t="s">
        <v>2179</v>
      </c>
    </row>
    <row r="406" spans="1:5" x14ac:dyDescent="0.3">
      <c r="A406" s="16">
        <v>405</v>
      </c>
      <c r="B406" s="17" t="s">
        <v>524</v>
      </c>
      <c r="C406" s="18">
        <v>2020</v>
      </c>
      <c r="D406" s="19" t="s">
        <v>1351</v>
      </c>
      <c r="E406" s="20" t="s">
        <v>2180</v>
      </c>
    </row>
    <row r="407" spans="1:5" x14ac:dyDescent="0.3">
      <c r="A407" s="16">
        <v>406</v>
      </c>
      <c r="B407" s="17" t="s">
        <v>525</v>
      </c>
      <c r="C407" s="18">
        <v>2020</v>
      </c>
      <c r="D407" s="19" t="s">
        <v>1352</v>
      </c>
      <c r="E407" s="20" t="s">
        <v>2181</v>
      </c>
    </row>
    <row r="408" spans="1:5" x14ac:dyDescent="0.3">
      <c r="A408" s="16">
        <v>407</v>
      </c>
      <c r="B408" s="17" t="s">
        <v>526</v>
      </c>
      <c r="C408" s="18">
        <v>2020</v>
      </c>
      <c r="D408" s="19" t="s">
        <v>1353</v>
      </c>
      <c r="E408" s="20" t="s">
        <v>2182</v>
      </c>
    </row>
    <row r="409" spans="1:5" x14ac:dyDescent="0.3">
      <c r="A409" s="16">
        <v>408</v>
      </c>
      <c r="B409" s="17" t="s">
        <v>527</v>
      </c>
      <c r="C409" s="18">
        <v>2020</v>
      </c>
      <c r="D409" s="19" t="s">
        <v>1354</v>
      </c>
      <c r="E409" s="20" t="s">
        <v>2183</v>
      </c>
    </row>
    <row r="410" spans="1:5" x14ac:dyDescent="0.3">
      <c r="A410" s="16">
        <v>409</v>
      </c>
      <c r="B410" s="17" t="s">
        <v>528</v>
      </c>
      <c r="C410" s="18">
        <v>2020</v>
      </c>
      <c r="D410" s="19" t="s">
        <v>1355</v>
      </c>
      <c r="E410" s="20" t="s">
        <v>2184</v>
      </c>
    </row>
    <row r="411" spans="1:5" x14ac:dyDescent="0.3">
      <c r="A411" s="16">
        <v>410</v>
      </c>
      <c r="B411" s="17" t="s">
        <v>529</v>
      </c>
      <c r="C411" s="18">
        <v>2020</v>
      </c>
      <c r="D411" s="19" t="s">
        <v>1356</v>
      </c>
      <c r="E411" s="20" t="s">
        <v>2185</v>
      </c>
    </row>
    <row r="412" spans="1:5" x14ac:dyDescent="0.3">
      <c r="A412" s="16">
        <v>411</v>
      </c>
      <c r="B412" s="17" t="s">
        <v>530</v>
      </c>
      <c r="C412" s="18">
        <v>2020</v>
      </c>
      <c r="D412" s="19" t="s">
        <v>1357</v>
      </c>
      <c r="E412" s="20" t="s">
        <v>2186</v>
      </c>
    </row>
    <row r="413" spans="1:5" x14ac:dyDescent="0.3">
      <c r="A413" s="16">
        <v>412</v>
      </c>
      <c r="B413" s="17" t="s">
        <v>531</v>
      </c>
      <c r="C413" s="18">
        <v>2020</v>
      </c>
      <c r="D413" s="19" t="s">
        <v>1358</v>
      </c>
      <c r="E413" s="20" t="s">
        <v>2187</v>
      </c>
    </row>
    <row r="414" spans="1:5" x14ac:dyDescent="0.3">
      <c r="A414" s="16">
        <v>413</v>
      </c>
      <c r="B414" s="17" t="s">
        <v>532</v>
      </c>
      <c r="C414" s="18">
        <v>2020</v>
      </c>
      <c r="D414" s="19" t="s">
        <v>1359</v>
      </c>
      <c r="E414" s="20" t="s">
        <v>2188</v>
      </c>
    </row>
    <row r="415" spans="1:5" x14ac:dyDescent="0.3">
      <c r="A415" s="16">
        <v>414</v>
      </c>
      <c r="B415" s="17" t="s">
        <v>533</v>
      </c>
      <c r="C415" s="18">
        <v>2020</v>
      </c>
      <c r="D415" s="19" t="s">
        <v>1360</v>
      </c>
      <c r="E415" s="20" t="s">
        <v>2189</v>
      </c>
    </row>
    <row r="416" spans="1:5" x14ac:dyDescent="0.3">
      <c r="A416" s="16">
        <v>415</v>
      </c>
      <c r="B416" s="17" t="s">
        <v>534</v>
      </c>
      <c r="C416" s="18">
        <v>2020</v>
      </c>
      <c r="D416" s="19" t="s">
        <v>1361</v>
      </c>
      <c r="E416" s="20" t="s">
        <v>2190</v>
      </c>
    </row>
    <row r="417" spans="1:5" x14ac:dyDescent="0.3">
      <c r="A417" s="16">
        <v>416</v>
      </c>
      <c r="B417" s="17" t="s">
        <v>535</v>
      </c>
      <c r="C417" s="18">
        <v>2020</v>
      </c>
      <c r="D417" s="19" t="s">
        <v>1362</v>
      </c>
      <c r="E417" s="20" t="s">
        <v>2191</v>
      </c>
    </row>
    <row r="418" spans="1:5" x14ac:dyDescent="0.3">
      <c r="A418" s="16">
        <v>417</v>
      </c>
      <c r="B418" s="17" t="s">
        <v>536</v>
      </c>
      <c r="C418" s="18">
        <v>2020</v>
      </c>
      <c r="D418" s="19" t="s">
        <v>1363</v>
      </c>
      <c r="E418" s="20" t="s">
        <v>2192</v>
      </c>
    </row>
    <row r="419" spans="1:5" x14ac:dyDescent="0.3">
      <c r="A419" s="16">
        <v>418</v>
      </c>
      <c r="B419" s="17" t="s">
        <v>537</v>
      </c>
      <c r="C419" s="18">
        <v>2020</v>
      </c>
      <c r="D419" s="19" t="s">
        <v>1364</v>
      </c>
      <c r="E419" s="20" t="s">
        <v>2193</v>
      </c>
    </row>
    <row r="420" spans="1:5" x14ac:dyDescent="0.3">
      <c r="A420" s="16">
        <v>419</v>
      </c>
      <c r="B420" s="17" t="s">
        <v>538</v>
      </c>
      <c r="C420" s="18">
        <v>2020</v>
      </c>
      <c r="D420" s="19" t="s">
        <v>1365</v>
      </c>
      <c r="E420" s="20" t="s">
        <v>2194</v>
      </c>
    </row>
    <row r="421" spans="1:5" x14ac:dyDescent="0.3">
      <c r="A421" s="16">
        <v>420</v>
      </c>
      <c r="B421" s="17" t="s">
        <v>539</v>
      </c>
      <c r="C421" s="18">
        <v>2020</v>
      </c>
      <c r="D421" s="19" t="s">
        <v>1366</v>
      </c>
      <c r="E421" s="20" t="s">
        <v>2195</v>
      </c>
    </row>
    <row r="422" spans="1:5" x14ac:dyDescent="0.3">
      <c r="A422" s="16">
        <v>421</v>
      </c>
      <c r="B422" s="17" t="s">
        <v>540</v>
      </c>
      <c r="C422" s="18">
        <v>2020</v>
      </c>
      <c r="D422" s="19" t="s">
        <v>1367</v>
      </c>
      <c r="E422" s="20" t="s">
        <v>2196</v>
      </c>
    </row>
    <row r="423" spans="1:5" x14ac:dyDescent="0.3">
      <c r="A423" s="16">
        <v>422</v>
      </c>
      <c r="B423" s="17" t="s">
        <v>541</v>
      </c>
      <c r="C423" s="18">
        <v>2020</v>
      </c>
      <c r="D423" s="19" t="s">
        <v>1368</v>
      </c>
      <c r="E423" s="20" t="s">
        <v>2197</v>
      </c>
    </row>
    <row r="424" spans="1:5" x14ac:dyDescent="0.3">
      <c r="A424" s="16">
        <v>423</v>
      </c>
      <c r="B424" s="17" t="s">
        <v>542</v>
      </c>
      <c r="C424" s="18">
        <v>2020</v>
      </c>
      <c r="D424" s="19" t="s">
        <v>1369</v>
      </c>
      <c r="E424" s="20" t="s">
        <v>2198</v>
      </c>
    </row>
    <row r="425" spans="1:5" x14ac:dyDescent="0.3">
      <c r="A425" s="16">
        <v>424</v>
      </c>
      <c r="B425" s="17" t="s">
        <v>543</v>
      </c>
      <c r="C425" s="18">
        <v>2020</v>
      </c>
      <c r="D425" s="19" t="s">
        <v>1370</v>
      </c>
      <c r="E425" s="20" t="s">
        <v>2199</v>
      </c>
    </row>
    <row r="426" spans="1:5" x14ac:dyDescent="0.3">
      <c r="A426" s="16">
        <v>425</v>
      </c>
      <c r="B426" s="17" t="s">
        <v>544</v>
      </c>
      <c r="C426" s="18">
        <v>2020</v>
      </c>
      <c r="D426" s="19" t="s">
        <v>1371</v>
      </c>
      <c r="E426" s="20" t="s">
        <v>2200</v>
      </c>
    </row>
    <row r="427" spans="1:5" x14ac:dyDescent="0.3">
      <c r="A427" s="16">
        <v>426</v>
      </c>
      <c r="B427" s="17" t="s">
        <v>545</v>
      </c>
      <c r="C427" s="18">
        <v>2020</v>
      </c>
      <c r="D427" s="19" t="s">
        <v>1372</v>
      </c>
      <c r="E427" s="20" t="s">
        <v>2201</v>
      </c>
    </row>
    <row r="428" spans="1:5" x14ac:dyDescent="0.3">
      <c r="A428" s="16">
        <v>427</v>
      </c>
      <c r="B428" s="17" t="s">
        <v>546</v>
      </c>
      <c r="C428" s="18">
        <v>2020</v>
      </c>
      <c r="D428" s="19" t="s">
        <v>1373</v>
      </c>
      <c r="E428" s="20" t="s">
        <v>2202</v>
      </c>
    </row>
    <row r="429" spans="1:5" x14ac:dyDescent="0.3">
      <c r="A429" s="16">
        <v>428</v>
      </c>
      <c r="B429" s="17" t="s">
        <v>547</v>
      </c>
      <c r="C429" s="18">
        <v>2020</v>
      </c>
      <c r="D429" s="19" t="s">
        <v>1374</v>
      </c>
      <c r="E429" s="20" t="s">
        <v>2203</v>
      </c>
    </row>
    <row r="430" spans="1:5" x14ac:dyDescent="0.3">
      <c r="A430" s="16">
        <v>429</v>
      </c>
      <c r="B430" s="17" t="s">
        <v>548</v>
      </c>
      <c r="C430" s="18">
        <v>2020</v>
      </c>
      <c r="D430" s="19" t="s">
        <v>1375</v>
      </c>
      <c r="E430" s="20" t="s">
        <v>2204</v>
      </c>
    </row>
    <row r="431" spans="1:5" x14ac:dyDescent="0.3">
      <c r="A431" s="16">
        <v>430</v>
      </c>
      <c r="B431" s="17" t="s">
        <v>549</v>
      </c>
      <c r="C431" s="18">
        <v>2020</v>
      </c>
      <c r="D431" s="19" t="s">
        <v>1376</v>
      </c>
      <c r="E431" s="20" t="s">
        <v>2205</v>
      </c>
    </row>
    <row r="432" spans="1:5" x14ac:dyDescent="0.3">
      <c r="A432" s="16">
        <v>431</v>
      </c>
      <c r="B432" s="17" t="s">
        <v>550</v>
      </c>
      <c r="C432" s="18">
        <v>2020</v>
      </c>
      <c r="D432" s="19" t="s">
        <v>1377</v>
      </c>
      <c r="E432" s="20" t="s">
        <v>2206</v>
      </c>
    </row>
    <row r="433" spans="1:5" x14ac:dyDescent="0.3">
      <c r="A433" s="16">
        <v>432</v>
      </c>
      <c r="B433" s="17" t="s">
        <v>551</v>
      </c>
      <c r="C433" s="18">
        <v>2020</v>
      </c>
      <c r="D433" s="19" t="s">
        <v>1378</v>
      </c>
      <c r="E433" s="20" t="s">
        <v>2207</v>
      </c>
    </row>
    <row r="434" spans="1:5" x14ac:dyDescent="0.3">
      <c r="A434" s="16">
        <v>433</v>
      </c>
      <c r="B434" s="17" t="s">
        <v>552</v>
      </c>
      <c r="C434" s="18">
        <v>2020</v>
      </c>
      <c r="D434" s="19" t="s">
        <v>1379</v>
      </c>
      <c r="E434" s="20" t="s">
        <v>2208</v>
      </c>
    </row>
    <row r="435" spans="1:5" x14ac:dyDescent="0.3">
      <c r="A435" s="16">
        <v>434</v>
      </c>
      <c r="B435" s="17" t="s">
        <v>553</v>
      </c>
      <c r="C435" s="18">
        <v>2020</v>
      </c>
      <c r="D435" s="19" t="s">
        <v>1380</v>
      </c>
      <c r="E435" s="20" t="s">
        <v>2209</v>
      </c>
    </row>
    <row r="436" spans="1:5" x14ac:dyDescent="0.3">
      <c r="A436" s="16">
        <v>435</v>
      </c>
      <c r="B436" s="17" t="s">
        <v>554</v>
      </c>
      <c r="C436" s="18">
        <v>2020</v>
      </c>
      <c r="D436" s="19" t="s">
        <v>1381</v>
      </c>
      <c r="E436" s="20" t="s">
        <v>2210</v>
      </c>
    </row>
    <row r="437" spans="1:5" x14ac:dyDescent="0.3">
      <c r="A437" s="16">
        <v>436</v>
      </c>
      <c r="B437" s="17" t="s">
        <v>555</v>
      </c>
      <c r="C437" s="18">
        <v>2020</v>
      </c>
      <c r="D437" s="19" t="s">
        <v>1382</v>
      </c>
      <c r="E437" s="20" t="s">
        <v>2211</v>
      </c>
    </row>
    <row r="438" spans="1:5" x14ac:dyDescent="0.3">
      <c r="A438" s="16">
        <v>437</v>
      </c>
      <c r="B438" s="17" t="s">
        <v>556</v>
      </c>
      <c r="C438" s="18">
        <v>2020</v>
      </c>
      <c r="D438" s="19" t="s">
        <v>1383</v>
      </c>
      <c r="E438" s="20" t="s">
        <v>2212</v>
      </c>
    </row>
    <row r="439" spans="1:5" x14ac:dyDescent="0.3">
      <c r="A439" s="16">
        <v>438</v>
      </c>
      <c r="B439" s="17" t="s">
        <v>557</v>
      </c>
      <c r="C439" s="18">
        <v>2020</v>
      </c>
      <c r="D439" s="19" t="s">
        <v>1384</v>
      </c>
      <c r="E439" s="20" t="s">
        <v>2213</v>
      </c>
    </row>
    <row r="440" spans="1:5" x14ac:dyDescent="0.3">
      <c r="A440" s="16">
        <v>439</v>
      </c>
      <c r="B440" s="17" t="s">
        <v>558</v>
      </c>
      <c r="C440" s="18">
        <v>2020</v>
      </c>
      <c r="D440" s="19" t="s">
        <v>1385</v>
      </c>
      <c r="E440" s="20" t="s">
        <v>2214</v>
      </c>
    </row>
    <row r="441" spans="1:5" x14ac:dyDescent="0.3">
      <c r="A441" s="16">
        <v>440</v>
      </c>
      <c r="B441" s="17" t="s">
        <v>559</v>
      </c>
      <c r="C441" s="18">
        <v>2020</v>
      </c>
      <c r="D441" s="19" t="s">
        <v>1386</v>
      </c>
      <c r="E441" s="20" t="s">
        <v>2215</v>
      </c>
    </row>
    <row r="442" spans="1:5" x14ac:dyDescent="0.3">
      <c r="A442" s="16">
        <v>441</v>
      </c>
      <c r="B442" s="17" t="s">
        <v>560</v>
      </c>
      <c r="C442" s="18">
        <v>2020</v>
      </c>
      <c r="D442" s="19" t="s">
        <v>1387</v>
      </c>
      <c r="E442" s="20" t="s">
        <v>2216</v>
      </c>
    </row>
    <row r="443" spans="1:5" x14ac:dyDescent="0.3">
      <c r="A443" s="16">
        <v>442</v>
      </c>
      <c r="B443" s="17" t="s">
        <v>561</v>
      </c>
      <c r="C443" s="18">
        <v>2020</v>
      </c>
      <c r="D443" s="19" t="s">
        <v>1388</v>
      </c>
      <c r="E443" s="20" t="s">
        <v>2217</v>
      </c>
    </row>
    <row r="444" spans="1:5" x14ac:dyDescent="0.3">
      <c r="A444" s="16">
        <v>443</v>
      </c>
      <c r="B444" s="17" t="s">
        <v>562</v>
      </c>
      <c r="C444" s="18">
        <v>2020</v>
      </c>
      <c r="D444" s="19" t="s">
        <v>1389</v>
      </c>
      <c r="E444" s="20" t="s">
        <v>2218</v>
      </c>
    </row>
    <row r="445" spans="1:5" x14ac:dyDescent="0.3">
      <c r="A445" s="16">
        <v>444</v>
      </c>
      <c r="B445" s="17" t="s">
        <v>563</v>
      </c>
      <c r="C445" s="18">
        <v>2020</v>
      </c>
      <c r="D445" s="19" t="s">
        <v>1390</v>
      </c>
      <c r="E445" s="20" t="s">
        <v>2219</v>
      </c>
    </row>
    <row r="446" spans="1:5" x14ac:dyDescent="0.3">
      <c r="A446" s="16">
        <v>445</v>
      </c>
      <c r="B446" s="17" t="s">
        <v>564</v>
      </c>
      <c r="C446" s="18">
        <v>2020</v>
      </c>
      <c r="D446" s="19" t="s">
        <v>1391</v>
      </c>
      <c r="E446" s="20" t="s">
        <v>2220</v>
      </c>
    </row>
    <row r="447" spans="1:5" x14ac:dyDescent="0.3">
      <c r="A447" s="16">
        <v>446</v>
      </c>
      <c r="B447" s="17" t="s">
        <v>565</v>
      </c>
      <c r="C447" s="18">
        <v>2020</v>
      </c>
      <c r="D447" s="19" t="s">
        <v>1392</v>
      </c>
      <c r="E447" s="20" t="s">
        <v>2221</v>
      </c>
    </row>
    <row r="448" spans="1:5" x14ac:dyDescent="0.3">
      <c r="A448" s="16">
        <v>447</v>
      </c>
      <c r="B448" s="17" t="s">
        <v>566</v>
      </c>
      <c r="C448" s="18">
        <v>2020</v>
      </c>
      <c r="D448" s="19" t="s">
        <v>1393</v>
      </c>
      <c r="E448" s="20" t="s">
        <v>2222</v>
      </c>
    </row>
    <row r="449" spans="1:5" x14ac:dyDescent="0.3">
      <c r="A449" s="16">
        <v>448</v>
      </c>
      <c r="B449" s="17" t="s">
        <v>567</v>
      </c>
      <c r="C449" s="18">
        <v>2020</v>
      </c>
      <c r="D449" s="19" t="s">
        <v>1394</v>
      </c>
      <c r="E449" s="20" t="s">
        <v>2223</v>
      </c>
    </row>
    <row r="450" spans="1:5" x14ac:dyDescent="0.3">
      <c r="A450" s="16">
        <v>449</v>
      </c>
      <c r="B450" s="17" t="s">
        <v>568</v>
      </c>
      <c r="C450" s="18">
        <v>2020</v>
      </c>
      <c r="D450" s="19" t="s">
        <v>1395</v>
      </c>
      <c r="E450" s="20" t="s">
        <v>2224</v>
      </c>
    </row>
    <row r="451" spans="1:5" x14ac:dyDescent="0.3">
      <c r="A451" s="16">
        <v>450</v>
      </c>
      <c r="B451" s="17" t="s">
        <v>569</v>
      </c>
      <c r="C451" s="18">
        <v>2020</v>
      </c>
      <c r="D451" s="19" t="s">
        <v>1396</v>
      </c>
      <c r="E451" s="20" t="s">
        <v>2225</v>
      </c>
    </row>
    <row r="452" spans="1:5" x14ac:dyDescent="0.3">
      <c r="A452" s="16">
        <v>451</v>
      </c>
      <c r="B452" s="17" t="s">
        <v>570</v>
      </c>
      <c r="C452" s="18">
        <v>2020</v>
      </c>
      <c r="D452" s="19" t="s">
        <v>1397</v>
      </c>
      <c r="E452" s="20" t="s">
        <v>2226</v>
      </c>
    </row>
    <row r="453" spans="1:5" x14ac:dyDescent="0.3">
      <c r="A453" s="16">
        <v>452</v>
      </c>
      <c r="B453" s="17" t="s">
        <v>571</v>
      </c>
      <c r="C453" s="18">
        <v>2020</v>
      </c>
      <c r="D453" s="19" t="s">
        <v>1398</v>
      </c>
      <c r="E453" s="20" t="s">
        <v>2227</v>
      </c>
    </row>
    <row r="454" spans="1:5" x14ac:dyDescent="0.3">
      <c r="A454" s="16">
        <v>453</v>
      </c>
      <c r="B454" s="17" t="s">
        <v>572</v>
      </c>
      <c r="C454" s="18">
        <v>2020</v>
      </c>
      <c r="D454" s="19" t="s">
        <v>1399</v>
      </c>
      <c r="E454" s="20" t="s">
        <v>2228</v>
      </c>
    </row>
    <row r="455" spans="1:5" x14ac:dyDescent="0.3">
      <c r="A455" s="16">
        <v>454</v>
      </c>
      <c r="B455" s="17" t="s">
        <v>573</v>
      </c>
      <c r="C455" s="18">
        <v>2020</v>
      </c>
      <c r="D455" s="19" t="s">
        <v>1400</v>
      </c>
      <c r="E455" s="20" t="s">
        <v>2229</v>
      </c>
    </row>
    <row r="456" spans="1:5" x14ac:dyDescent="0.3">
      <c r="A456" s="16">
        <v>455</v>
      </c>
      <c r="B456" s="17" t="s">
        <v>574</v>
      </c>
      <c r="C456" s="18">
        <v>2020</v>
      </c>
      <c r="D456" s="19" t="s">
        <v>1401</v>
      </c>
      <c r="E456" s="20" t="s">
        <v>2230</v>
      </c>
    </row>
    <row r="457" spans="1:5" x14ac:dyDescent="0.3">
      <c r="A457" s="16">
        <v>456</v>
      </c>
      <c r="B457" s="17" t="s">
        <v>575</v>
      </c>
      <c r="C457" s="18">
        <v>2020</v>
      </c>
      <c r="D457" s="19" t="s">
        <v>1402</v>
      </c>
      <c r="E457" s="20" t="s">
        <v>2231</v>
      </c>
    </row>
    <row r="458" spans="1:5" x14ac:dyDescent="0.3">
      <c r="A458" s="16">
        <v>457</v>
      </c>
      <c r="B458" s="17" t="s">
        <v>576</v>
      </c>
      <c r="C458" s="18">
        <v>2020</v>
      </c>
      <c r="D458" s="19" t="s">
        <v>1403</v>
      </c>
      <c r="E458" s="20" t="s">
        <v>2232</v>
      </c>
    </row>
    <row r="459" spans="1:5" x14ac:dyDescent="0.3">
      <c r="A459" s="16">
        <v>458</v>
      </c>
      <c r="B459" s="17" t="s">
        <v>577</v>
      </c>
      <c r="C459" s="18">
        <v>2020</v>
      </c>
      <c r="D459" s="19" t="s">
        <v>1404</v>
      </c>
      <c r="E459" s="20" t="s">
        <v>2233</v>
      </c>
    </row>
    <row r="460" spans="1:5" x14ac:dyDescent="0.3">
      <c r="A460" s="16">
        <v>459</v>
      </c>
      <c r="B460" s="17" t="s">
        <v>578</v>
      </c>
      <c r="C460" s="18">
        <v>2020</v>
      </c>
      <c r="D460" s="19" t="s">
        <v>1405</v>
      </c>
      <c r="E460" s="20" t="s">
        <v>2234</v>
      </c>
    </row>
    <row r="461" spans="1:5" x14ac:dyDescent="0.3">
      <c r="A461" s="16">
        <v>460</v>
      </c>
      <c r="B461" s="17" t="s">
        <v>579</v>
      </c>
      <c r="C461" s="18">
        <v>2020</v>
      </c>
      <c r="D461" s="19" t="s">
        <v>1406</v>
      </c>
      <c r="E461" s="20" t="s">
        <v>2235</v>
      </c>
    </row>
    <row r="462" spans="1:5" x14ac:dyDescent="0.3">
      <c r="A462" s="16">
        <v>461</v>
      </c>
      <c r="B462" s="17" t="s">
        <v>580</v>
      </c>
      <c r="C462" s="18">
        <v>2020</v>
      </c>
      <c r="D462" s="19" t="s">
        <v>1407</v>
      </c>
      <c r="E462" s="20" t="s">
        <v>2236</v>
      </c>
    </row>
    <row r="463" spans="1:5" x14ac:dyDescent="0.3">
      <c r="A463" s="16">
        <v>462</v>
      </c>
      <c r="B463" s="17" t="s">
        <v>581</v>
      </c>
      <c r="C463" s="18">
        <v>2020</v>
      </c>
      <c r="D463" s="19" t="s">
        <v>1408</v>
      </c>
      <c r="E463" s="20" t="s">
        <v>2237</v>
      </c>
    </row>
    <row r="464" spans="1:5" x14ac:dyDescent="0.3">
      <c r="A464" s="16">
        <v>463</v>
      </c>
      <c r="B464" s="17" t="s">
        <v>582</v>
      </c>
      <c r="C464" s="18">
        <v>2020</v>
      </c>
      <c r="D464" s="19" t="s">
        <v>1409</v>
      </c>
      <c r="E464" s="20" t="s">
        <v>2238</v>
      </c>
    </row>
    <row r="465" spans="1:5" x14ac:dyDescent="0.3">
      <c r="A465" s="16">
        <v>464</v>
      </c>
      <c r="B465" s="17" t="s">
        <v>583</v>
      </c>
      <c r="C465" s="18">
        <v>2020</v>
      </c>
      <c r="D465" s="19" t="s">
        <v>1410</v>
      </c>
      <c r="E465" s="20" t="s">
        <v>2239</v>
      </c>
    </row>
    <row r="466" spans="1:5" x14ac:dyDescent="0.3">
      <c r="A466" s="16">
        <v>465</v>
      </c>
      <c r="B466" s="17" t="s">
        <v>584</v>
      </c>
      <c r="C466" s="18">
        <v>2020</v>
      </c>
      <c r="D466" s="19" t="s">
        <v>1411</v>
      </c>
      <c r="E466" s="20" t="s">
        <v>2240</v>
      </c>
    </row>
    <row r="467" spans="1:5" x14ac:dyDescent="0.3">
      <c r="A467" s="16">
        <v>466</v>
      </c>
      <c r="B467" s="17" t="s">
        <v>585</v>
      </c>
      <c r="C467" s="18">
        <v>2020</v>
      </c>
      <c r="D467" s="19" t="s">
        <v>1412</v>
      </c>
      <c r="E467" s="20" t="s">
        <v>2241</v>
      </c>
    </row>
    <row r="468" spans="1:5" x14ac:dyDescent="0.3">
      <c r="A468" s="16">
        <v>467</v>
      </c>
      <c r="B468" s="17" t="s">
        <v>586</v>
      </c>
      <c r="C468" s="18">
        <v>2020</v>
      </c>
      <c r="D468" s="19" t="s">
        <v>1413</v>
      </c>
      <c r="E468" s="20" t="s">
        <v>2242</v>
      </c>
    </row>
    <row r="469" spans="1:5" x14ac:dyDescent="0.3">
      <c r="A469" s="16">
        <v>468</v>
      </c>
      <c r="B469" s="17" t="s">
        <v>587</v>
      </c>
      <c r="C469" s="18">
        <v>2020</v>
      </c>
      <c r="D469" s="19" t="s">
        <v>1414</v>
      </c>
      <c r="E469" s="20" t="s">
        <v>2243</v>
      </c>
    </row>
    <row r="470" spans="1:5" x14ac:dyDescent="0.3">
      <c r="A470" s="16">
        <v>469</v>
      </c>
      <c r="B470" s="17" t="s">
        <v>588</v>
      </c>
      <c r="C470" s="18">
        <v>2020</v>
      </c>
      <c r="D470" s="19" t="s">
        <v>1415</v>
      </c>
      <c r="E470" s="20" t="s">
        <v>2244</v>
      </c>
    </row>
    <row r="471" spans="1:5" x14ac:dyDescent="0.3">
      <c r="A471" s="16">
        <v>470</v>
      </c>
      <c r="B471" s="17" t="s">
        <v>589</v>
      </c>
      <c r="C471" s="18">
        <v>2020</v>
      </c>
      <c r="D471" s="19" t="s">
        <v>1416</v>
      </c>
      <c r="E471" s="20" t="s">
        <v>2245</v>
      </c>
    </row>
    <row r="472" spans="1:5" x14ac:dyDescent="0.3">
      <c r="A472" s="16">
        <v>471</v>
      </c>
      <c r="B472" s="17" t="s">
        <v>590</v>
      </c>
      <c r="C472" s="18">
        <v>2020</v>
      </c>
      <c r="D472" s="19" t="s">
        <v>1417</v>
      </c>
      <c r="E472" s="20" t="s">
        <v>2246</v>
      </c>
    </row>
    <row r="473" spans="1:5" x14ac:dyDescent="0.3">
      <c r="A473" s="16">
        <v>472</v>
      </c>
      <c r="B473" s="17" t="s">
        <v>591</v>
      </c>
      <c r="C473" s="18">
        <v>2020</v>
      </c>
      <c r="D473" s="19" t="s">
        <v>1418</v>
      </c>
      <c r="E473" s="20" t="s">
        <v>2247</v>
      </c>
    </row>
    <row r="474" spans="1:5" x14ac:dyDescent="0.3">
      <c r="A474" s="16">
        <v>473</v>
      </c>
      <c r="B474" s="17" t="s">
        <v>592</v>
      </c>
      <c r="C474" s="18">
        <v>2020</v>
      </c>
      <c r="D474" s="19" t="s">
        <v>1419</v>
      </c>
      <c r="E474" s="20" t="s">
        <v>2248</v>
      </c>
    </row>
    <row r="475" spans="1:5" x14ac:dyDescent="0.3">
      <c r="A475" s="16">
        <v>474</v>
      </c>
      <c r="B475" s="17" t="s">
        <v>593</v>
      </c>
      <c r="C475" s="18">
        <v>2020</v>
      </c>
      <c r="D475" s="19" t="s">
        <v>1420</v>
      </c>
      <c r="E475" s="20" t="s">
        <v>2249</v>
      </c>
    </row>
    <row r="476" spans="1:5" x14ac:dyDescent="0.3">
      <c r="A476" s="16">
        <v>475</v>
      </c>
      <c r="B476" s="17" t="s">
        <v>594</v>
      </c>
      <c r="C476" s="18">
        <v>2020</v>
      </c>
      <c r="D476" s="19" t="s">
        <v>1421</v>
      </c>
      <c r="E476" s="20" t="s">
        <v>2250</v>
      </c>
    </row>
    <row r="477" spans="1:5" x14ac:dyDescent="0.3">
      <c r="A477" s="16">
        <v>476</v>
      </c>
      <c r="B477" s="17" t="s">
        <v>595</v>
      </c>
      <c r="C477" s="18">
        <v>2020</v>
      </c>
      <c r="D477" s="19" t="s">
        <v>1422</v>
      </c>
      <c r="E477" s="20" t="s">
        <v>2251</v>
      </c>
    </row>
    <row r="478" spans="1:5" x14ac:dyDescent="0.3">
      <c r="A478" s="16">
        <v>477</v>
      </c>
      <c r="B478" s="17" t="s">
        <v>596</v>
      </c>
      <c r="C478" s="18">
        <v>2020</v>
      </c>
      <c r="D478" s="19" t="s">
        <v>1423</v>
      </c>
      <c r="E478" s="20" t="s">
        <v>2252</v>
      </c>
    </row>
    <row r="479" spans="1:5" x14ac:dyDescent="0.3">
      <c r="A479" s="16">
        <v>478</v>
      </c>
      <c r="B479" s="17" t="s">
        <v>597</v>
      </c>
      <c r="C479" s="18">
        <v>2020</v>
      </c>
      <c r="D479" s="19" t="s">
        <v>1424</v>
      </c>
      <c r="E479" s="20" t="s">
        <v>2253</v>
      </c>
    </row>
    <row r="480" spans="1:5" x14ac:dyDescent="0.3">
      <c r="A480" s="16">
        <v>479</v>
      </c>
      <c r="B480" s="17" t="s">
        <v>598</v>
      </c>
      <c r="C480" s="18">
        <v>2020</v>
      </c>
      <c r="D480" s="19" t="s">
        <v>1425</v>
      </c>
      <c r="E480" s="20" t="s">
        <v>2254</v>
      </c>
    </row>
    <row r="481" spans="1:5" x14ac:dyDescent="0.3">
      <c r="A481" s="16">
        <v>480</v>
      </c>
      <c r="B481" s="17" t="s">
        <v>599</v>
      </c>
      <c r="C481" s="18">
        <v>2020</v>
      </c>
      <c r="D481" s="19" t="s">
        <v>1426</v>
      </c>
      <c r="E481" s="20" t="s">
        <v>2255</v>
      </c>
    </row>
    <row r="482" spans="1:5" x14ac:dyDescent="0.3">
      <c r="A482" s="16">
        <v>481</v>
      </c>
      <c r="B482" s="17" t="s">
        <v>600</v>
      </c>
      <c r="C482" s="18">
        <v>2020</v>
      </c>
      <c r="D482" s="19" t="s">
        <v>1427</v>
      </c>
      <c r="E482" s="20" t="s">
        <v>2256</v>
      </c>
    </row>
    <row r="483" spans="1:5" x14ac:dyDescent="0.3">
      <c r="A483" s="16">
        <v>482</v>
      </c>
      <c r="B483" s="17" t="s">
        <v>601</v>
      </c>
      <c r="C483" s="18">
        <v>2020</v>
      </c>
      <c r="D483" s="19" t="s">
        <v>1428</v>
      </c>
      <c r="E483" s="20" t="s">
        <v>2257</v>
      </c>
    </row>
    <row r="484" spans="1:5" x14ac:dyDescent="0.3">
      <c r="A484" s="16">
        <v>483</v>
      </c>
      <c r="B484" s="17" t="s">
        <v>602</v>
      </c>
      <c r="C484" s="18">
        <v>2020</v>
      </c>
      <c r="D484" s="19" t="s">
        <v>1429</v>
      </c>
      <c r="E484" s="20" t="s">
        <v>2258</v>
      </c>
    </row>
    <row r="485" spans="1:5" x14ac:dyDescent="0.3">
      <c r="A485" s="16">
        <v>484</v>
      </c>
      <c r="B485" s="17" t="s">
        <v>603</v>
      </c>
      <c r="C485" s="18">
        <v>2020</v>
      </c>
      <c r="D485" s="19" t="s">
        <v>1430</v>
      </c>
      <c r="E485" s="20" t="s">
        <v>2259</v>
      </c>
    </row>
    <row r="486" spans="1:5" x14ac:dyDescent="0.3">
      <c r="A486" s="16">
        <v>485</v>
      </c>
      <c r="B486" s="17" t="s">
        <v>604</v>
      </c>
      <c r="C486" s="18">
        <v>2020</v>
      </c>
      <c r="D486" s="19" t="s">
        <v>1431</v>
      </c>
      <c r="E486" s="20" t="s">
        <v>2260</v>
      </c>
    </row>
    <row r="487" spans="1:5" x14ac:dyDescent="0.3">
      <c r="A487" s="16">
        <v>486</v>
      </c>
      <c r="B487" s="17" t="s">
        <v>605</v>
      </c>
      <c r="C487" s="18">
        <v>2020</v>
      </c>
      <c r="D487" s="19" t="s">
        <v>1432</v>
      </c>
      <c r="E487" s="20" t="s">
        <v>2261</v>
      </c>
    </row>
    <row r="488" spans="1:5" x14ac:dyDescent="0.3">
      <c r="A488" s="16">
        <v>487</v>
      </c>
      <c r="B488" s="17" t="s">
        <v>606</v>
      </c>
      <c r="C488" s="18">
        <v>2020</v>
      </c>
      <c r="D488" s="19" t="s">
        <v>1433</v>
      </c>
      <c r="E488" s="20" t="s">
        <v>2262</v>
      </c>
    </row>
    <row r="489" spans="1:5" x14ac:dyDescent="0.3">
      <c r="A489" s="16">
        <v>488</v>
      </c>
      <c r="B489" s="17" t="s">
        <v>607</v>
      </c>
      <c r="C489" s="18">
        <v>2020</v>
      </c>
      <c r="D489" s="19" t="s">
        <v>1434</v>
      </c>
      <c r="E489" s="20" t="s">
        <v>2263</v>
      </c>
    </row>
    <row r="490" spans="1:5" x14ac:dyDescent="0.3">
      <c r="A490" s="16">
        <v>489</v>
      </c>
      <c r="B490" s="17" t="s">
        <v>608</v>
      </c>
      <c r="C490" s="18">
        <v>2020</v>
      </c>
      <c r="D490" s="19" t="s">
        <v>1435</v>
      </c>
      <c r="E490" s="20" t="s">
        <v>2264</v>
      </c>
    </row>
    <row r="491" spans="1:5" x14ac:dyDescent="0.3">
      <c r="A491" s="16">
        <v>490</v>
      </c>
      <c r="B491" s="17" t="s">
        <v>609</v>
      </c>
      <c r="C491" s="18">
        <v>2020</v>
      </c>
      <c r="D491" s="19" t="s">
        <v>1436</v>
      </c>
      <c r="E491" s="20" t="s">
        <v>2265</v>
      </c>
    </row>
    <row r="492" spans="1:5" x14ac:dyDescent="0.3">
      <c r="A492" s="16">
        <v>491</v>
      </c>
      <c r="B492" s="17" t="s">
        <v>610</v>
      </c>
      <c r="C492" s="18">
        <v>2020</v>
      </c>
      <c r="D492" s="19" t="s">
        <v>1437</v>
      </c>
      <c r="E492" s="20" t="s">
        <v>2266</v>
      </c>
    </row>
    <row r="493" spans="1:5" x14ac:dyDescent="0.3">
      <c r="A493" s="16">
        <v>492</v>
      </c>
      <c r="B493" s="17" t="s">
        <v>611</v>
      </c>
      <c r="C493" s="18">
        <v>2020</v>
      </c>
      <c r="D493" s="19" t="s">
        <v>1438</v>
      </c>
      <c r="E493" s="20" t="s">
        <v>2267</v>
      </c>
    </row>
    <row r="494" spans="1:5" x14ac:dyDescent="0.3">
      <c r="A494" s="16">
        <v>493</v>
      </c>
      <c r="B494" s="17" t="s">
        <v>612</v>
      </c>
      <c r="C494" s="18">
        <v>2020</v>
      </c>
      <c r="D494" s="19" t="s">
        <v>1439</v>
      </c>
      <c r="E494" s="20" t="s">
        <v>2268</v>
      </c>
    </row>
    <row r="495" spans="1:5" x14ac:dyDescent="0.3">
      <c r="A495" s="16">
        <v>494</v>
      </c>
      <c r="B495" s="17" t="s">
        <v>613</v>
      </c>
      <c r="C495" s="18">
        <v>2020</v>
      </c>
      <c r="D495" s="19" t="s">
        <v>1440</v>
      </c>
      <c r="E495" s="20" t="s">
        <v>2269</v>
      </c>
    </row>
    <row r="496" spans="1:5" x14ac:dyDescent="0.3">
      <c r="A496" s="16">
        <v>495</v>
      </c>
      <c r="B496" s="17" t="s">
        <v>614</v>
      </c>
      <c r="C496" s="18">
        <v>2020</v>
      </c>
      <c r="D496" s="19" t="s">
        <v>1441</v>
      </c>
      <c r="E496" s="20" t="s">
        <v>2270</v>
      </c>
    </row>
    <row r="497" spans="1:5" x14ac:dyDescent="0.3">
      <c r="A497" s="16">
        <v>496</v>
      </c>
      <c r="B497" s="17" t="s">
        <v>615</v>
      </c>
      <c r="C497" s="18">
        <v>2020</v>
      </c>
      <c r="D497" s="19" t="s">
        <v>1442</v>
      </c>
      <c r="E497" s="20" t="s">
        <v>2271</v>
      </c>
    </row>
    <row r="498" spans="1:5" x14ac:dyDescent="0.3">
      <c r="A498" s="16">
        <v>497</v>
      </c>
      <c r="B498" s="17" t="s">
        <v>616</v>
      </c>
      <c r="C498" s="18">
        <v>2020</v>
      </c>
      <c r="D498" s="19" t="s">
        <v>1443</v>
      </c>
      <c r="E498" s="20" t="s">
        <v>2272</v>
      </c>
    </row>
    <row r="499" spans="1:5" x14ac:dyDescent="0.3">
      <c r="A499" s="16">
        <v>498</v>
      </c>
      <c r="B499" s="17" t="s">
        <v>617</v>
      </c>
      <c r="C499" s="18">
        <v>2020</v>
      </c>
      <c r="D499" s="19" t="s">
        <v>1444</v>
      </c>
      <c r="E499" s="20" t="s">
        <v>2273</v>
      </c>
    </row>
    <row r="500" spans="1:5" x14ac:dyDescent="0.3">
      <c r="A500" s="16">
        <v>499</v>
      </c>
      <c r="B500" s="17" t="s">
        <v>618</v>
      </c>
      <c r="C500" s="18">
        <v>2020</v>
      </c>
      <c r="D500" s="19" t="s">
        <v>1445</v>
      </c>
      <c r="E500" s="20" t="s">
        <v>2274</v>
      </c>
    </row>
    <row r="501" spans="1:5" x14ac:dyDescent="0.3">
      <c r="A501" s="16">
        <v>500</v>
      </c>
      <c r="B501" s="17" t="s">
        <v>619</v>
      </c>
      <c r="C501" s="18">
        <v>2020</v>
      </c>
      <c r="D501" s="19" t="s">
        <v>1446</v>
      </c>
      <c r="E501" s="20" t="s">
        <v>2275</v>
      </c>
    </row>
    <row r="502" spans="1:5" x14ac:dyDescent="0.3">
      <c r="A502" s="16">
        <v>501</v>
      </c>
      <c r="B502" s="17" t="s">
        <v>620</v>
      </c>
      <c r="C502" s="18">
        <v>2020</v>
      </c>
      <c r="D502" s="19" t="s">
        <v>1447</v>
      </c>
      <c r="E502" s="20" t="s">
        <v>2276</v>
      </c>
    </row>
    <row r="503" spans="1:5" x14ac:dyDescent="0.3">
      <c r="A503" s="16">
        <v>502</v>
      </c>
      <c r="B503" s="17" t="s">
        <v>621</v>
      </c>
      <c r="C503" s="18">
        <v>2020</v>
      </c>
      <c r="D503" s="19" t="s">
        <v>1448</v>
      </c>
      <c r="E503" s="20" t="s">
        <v>2277</v>
      </c>
    </row>
    <row r="504" spans="1:5" x14ac:dyDescent="0.3">
      <c r="A504" s="16">
        <v>503</v>
      </c>
      <c r="B504" s="17" t="s">
        <v>622</v>
      </c>
      <c r="C504" s="18">
        <v>2020</v>
      </c>
      <c r="D504" s="19" t="s">
        <v>1449</v>
      </c>
      <c r="E504" s="20" t="s">
        <v>2278</v>
      </c>
    </row>
    <row r="505" spans="1:5" x14ac:dyDescent="0.3">
      <c r="A505" s="16">
        <v>504</v>
      </c>
      <c r="B505" s="17" t="s">
        <v>623</v>
      </c>
      <c r="C505" s="18">
        <v>2020</v>
      </c>
      <c r="D505" s="19" t="s">
        <v>1450</v>
      </c>
      <c r="E505" s="20" t="s">
        <v>2279</v>
      </c>
    </row>
    <row r="506" spans="1:5" x14ac:dyDescent="0.3">
      <c r="A506" s="16">
        <v>505</v>
      </c>
      <c r="B506" s="17" t="s">
        <v>624</v>
      </c>
      <c r="C506" s="18">
        <v>2020</v>
      </c>
      <c r="D506" s="19" t="s">
        <v>1451</v>
      </c>
      <c r="E506" s="20" t="s">
        <v>2280</v>
      </c>
    </row>
    <row r="507" spans="1:5" x14ac:dyDescent="0.3">
      <c r="A507" s="16">
        <v>506</v>
      </c>
      <c r="B507" s="17" t="s">
        <v>625</v>
      </c>
      <c r="C507" s="18">
        <v>2020</v>
      </c>
      <c r="D507" s="19" t="s">
        <v>1452</v>
      </c>
      <c r="E507" s="20" t="s">
        <v>2281</v>
      </c>
    </row>
    <row r="508" spans="1:5" x14ac:dyDescent="0.3">
      <c r="A508" s="16">
        <v>507</v>
      </c>
      <c r="B508" s="17" t="s">
        <v>626</v>
      </c>
      <c r="C508" s="18">
        <v>2020</v>
      </c>
      <c r="D508" s="19" t="s">
        <v>1453</v>
      </c>
      <c r="E508" s="20" t="s">
        <v>2282</v>
      </c>
    </row>
    <row r="509" spans="1:5" x14ac:dyDescent="0.3">
      <c r="A509" s="16">
        <v>508</v>
      </c>
      <c r="B509" s="17" t="s">
        <v>627</v>
      </c>
      <c r="C509" s="18">
        <v>2020</v>
      </c>
      <c r="D509" s="19" t="s">
        <v>1454</v>
      </c>
      <c r="E509" s="20" t="s">
        <v>2283</v>
      </c>
    </row>
    <row r="510" spans="1:5" x14ac:dyDescent="0.3">
      <c r="A510" s="16">
        <v>509</v>
      </c>
      <c r="B510" s="17" t="s">
        <v>628</v>
      </c>
      <c r="C510" s="18">
        <v>2020</v>
      </c>
      <c r="D510" s="19" t="s">
        <v>1455</v>
      </c>
      <c r="E510" s="20" t="s">
        <v>2284</v>
      </c>
    </row>
    <row r="511" spans="1:5" x14ac:dyDescent="0.3">
      <c r="A511" s="16">
        <v>510</v>
      </c>
      <c r="B511" s="17" t="s">
        <v>629</v>
      </c>
      <c r="C511" s="18">
        <v>2020</v>
      </c>
      <c r="D511" s="19" t="s">
        <v>1456</v>
      </c>
      <c r="E511" s="20" t="s">
        <v>2285</v>
      </c>
    </row>
    <row r="512" spans="1:5" x14ac:dyDescent="0.3">
      <c r="A512" s="16">
        <v>511</v>
      </c>
      <c r="B512" s="17" t="s">
        <v>630</v>
      </c>
      <c r="C512" s="18">
        <v>2020</v>
      </c>
      <c r="D512" s="19" t="s">
        <v>1457</v>
      </c>
      <c r="E512" s="20" t="s">
        <v>2286</v>
      </c>
    </row>
    <row r="513" spans="1:5" x14ac:dyDescent="0.3">
      <c r="A513" s="16">
        <v>512</v>
      </c>
      <c r="B513" s="17" t="s">
        <v>631</v>
      </c>
      <c r="C513" s="18">
        <v>2020</v>
      </c>
      <c r="D513" s="19" t="s">
        <v>1458</v>
      </c>
      <c r="E513" s="20" t="s">
        <v>2287</v>
      </c>
    </row>
    <row r="514" spans="1:5" x14ac:dyDescent="0.3">
      <c r="A514" s="16">
        <v>513</v>
      </c>
      <c r="B514" s="17" t="s">
        <v>632</v>
      </c>
      <c r="C514" s="18">
        <v>2020</v>
      </c>
      <c r="D514" s="19" t="s">
        <v>1459</v>
      </c>
      <c r="E514" s="20" t="s">
        <v>2288</v>
      </c>
    </row>
    <row r="515" spans="1:5" x14ac:dyDescent="0.3">
      <c r="A515" s="16">
        <v>514</v>
      </c>
      <c r="B515" s="17" t="s">
        <v>633</v>
      </c>
      <c r="C515" s="18">
        <v>2020</v>
      </c>
      <c r="D515" s="19" t="s">
        <v>1460</v>
      </c>
      <c r="E515" s="20" t="s">
        <v>2289</v>
      </c>
    </row>
    <row r="516" spans="1:5" x14ac:dyDescent="0.3">
      <c r="A516" s="16">
        <v>515</v>
      </c>
      <c r="B516" s="17" t="s">
        <v>634</v>
      </c>
      <c r="C516" s="18">
        <v>2020</v>
      </c>
      <c r="D516" s="19" t="s">
        <v>1461</v>
      </c>
      <c r="E516" s="20" t="s">
        <v>2290</v>
      </c>
    </row>
    <row r="517" spans="1:5" x14ac:dyDescent="0.3">
      <c r="A517" s="16">
        <v>516</v>
      </c>
      <c r="B517" s="17" t="s">
        <v>635</v>
      </c>
      <c r="C517" s="18">
        <v>2020</v>
      </c>
      <c r="D517" s="19" t="s">
        <v>1462</v>
      </c>
      <c r="E517" s="20" t="s">
        <v>2291</v>
      </c>
    </row>
    <row r="518" spans="1:5" x14ac:dyDescent="0.3">
      <c r="A518" s="16">
        <v>517</v>
      </c>
      <c r="B518" s="17" t="s">
        <v>636</v>
      </c>
      <c r="C518" s="18">
        <v>2020</v>
      </c>
      <c r="D518" s="19" t="s">
        <v>1463</v>
      </c>
      <c r="E518" s="20" t="s">
        <v>2292</v>
      </c>
    </row>
    <row r="519" spans="1:5" x14ac:dyDescent="0.3">
      <c r="A519" s="16">
        <v>518</v>
      </c>
      <c r="B519" s="17" t="s">
        <v>637</v>
      </c>
      <c r="C519" s="18">
        <v>2020</v>
      </c>
      <c r="D519" s="19" t="s">
        <v>1464</v>
      </c>
      <c r="E519" s="20" t="s">
        <v>2293</v>
      </c>
    </row>
    <row r="520" spans="1:5" x14ac:dyDescent="0.3">
      <c r="A520" s="16">
        <v>519</v>
      </c>
      <c r="B520" s="17" t="s">
        <v>638</v>
      </c>
      <c r="C520" s="18">
        <v>2020</v>
      </c>
      <c r="D520" s="19" t="s">
        <v>1465</v>
      </c>
      <c r="E520" s="20" t="s">
        <v>2294</v>
      </c>
    </row>
    <row r="521" spans="1:5" x14ac:dyDescent="0.3">
      <c r="A521" s="16">
        <v>520</v>
      </c>
      <c r="B521" s="17" t="s">
        <v>639</v>
      </c>
      <c r="C521" s="18">
        <v>2020</v>
      </c>
      <c r="D521" s="19" t="s">
        <v>1466</v>
      </c>
      <c r="E521" s="20" t="s">
        <v>2295</v>
      </c>
    </row>
    <row r="522" spans="1:5" x14ac:dyDescent="0.3">
      <c r="A522" s="16">
        <v>521</v>
      </c>
      <c r="B522" s="17" t="s">
        <v>640</v>
      </c>
      <c r="C522" s="18">
        <v>2020</v>
      </c>
      <c r="D522" s="19" t="s">
        <v>1467</v>
      </c>
      <c r="E522" s="20" t="s">
        <v>2296</v>
      </c>
    </row>
    <row r="523" spans="1:5" x14ac:dyDescent="0.3">
      <c r="A523" s="16">
        <v>522</v>
      </c>
      <c r="B523" s="17" t="s">
        <v>641</v>
      </c>
      <c r="C523" s="18">
        <v>2020</v>
      </c>
      <c r="D523" s="19" t="s">
        <v>1468</v>
      </c>
      <c r="E523" s="20" t="s">
        <v>2297</v>
      </c>
    </row>
    <row r="524" spans="1:5" x14ac:dyDescent="0.3">
      <c r="A524" s="16">
        <v>523</v>
      </c>
      <c r="B524" s="17" t="s">
        <v>642</v>
      </c>
      <c r="C524" s="18">
        <v>2020</v>
      </c>
      <c r="D524" s="19" t="s">
        <v>1469</v>
      </c>
      <c r="E524" s="20" t="s">
        <v>2298</v>
      </c>
    </row>
    <row r="525" spans="1:5" x14ac:dyDescent="0.3">
      <c r="A525" s="16">
        <v>524</v>
      </c>
      <c r="B525" s="17" t="s">
        <v>643</v>
      </c>
      <c r="C525" s="18">
        <v>2020</v>
      </c>
      <c r="D525" s="19" t="s">
        <v>1470</v>
      </c>
      <c r="E525" s="20" t="s">
        <v>2299</v>
      </c>
    </row>
    <row r="526" spans="1:5" x14ac:dyDescent="0.3">
      <c r="A526" s="16">
        <v>525</v>
      </c>
      <c r="B526" s="17" t="s">
        <v>644</v>
      </c>
      <c r="C526" s="18">
        <v>2020</v>
      </c>
      <c r="D526" s="19" t="s">
        <v>1471</v>
      </c>
      <c r="E526" s="20" t="s">
        <v>2300</v>
      </c>
    </row>
    <row r="527" spans="1:5" x14ac:dyDescent="0.3">
      <c r="A527" s="16">
        <v>526</v>
      </c>
      <c r="B527" s="17" t="s">
        <v>645</v>
      </c>
      <c r="C527" s="18">
        <v>2020</v>
      </c>
      <c r="D527" s="19" t="s">
        <v>1472</v>
      </c>
      <c r="E527" s="20" t="s">
        <v>2301</v>
      </c>
    </row>
    <row r="528" spans="1:5" x14ac:dyDescent="0.3">
      <c r="A528" s="16">
        <v>527</v>
      </c>
      <c r="B528" s="17" t="s">
        <v>646</v>
      </c>
      <c r="C528" s="18">
        <v>2020</v>
      </c>
      <c r="D528" s="19" t="s">
        <v>1473</v>
      </c>
      <c r="E528" s="20" t="s">
        <v>2302</v>
      </c>
    </row>
    <row r="529" spans="1:5" x14ac:dyDescent="0.3">
      <c r="A529" s="16">
        <v>528</v>
      </c>
      <c r="B529" s="17" t="s">
        <v>647</v>
      </c>
      <c r="C529" s="18">
        <v>2020</v>
      </c>
      <c r="D529" s="19" t="s">
        <v>1474</v>
      </c>
      <c r="E529" s="20" t="s">
        <v>2303</v>
      </c>
    </row>
    <row r="530" spans="1:5" x14ac:dyDescent="0.3">
      <c r="A530" s="16">
        <v>529</v>
      </c>
      <c r="B530" s="17" t="s">
        <v>648</v>
      </c>
      <c r="C530" s="18">
        <v>2020</v>
      </c>
      <c r="D530" s="19" t="s">
        <v>1475</v>
      </c>
      <c r="E530" s="20" t="s">
        <v>2304</v>
      </c>
    </row>
    <row r="531" spans="1:5" x14ac:dyDescent="0.3">
      <c r="A531" s="16">
        <v>530</v>
      </c>
      <c r="B531" s="17" t="s">
        <v>649</v>
      </c>
      <c r="C531" s="18">
        <v>2020</v>
      </c>
      <c r="D531" s="19" t="s">
        <v>1476</v>
      </c>
      <c r="E531" s="20" t="s">
        <v>2305</v>
      </c>
    </row>
    <row r="532" spans="1:5" x14ac:dyDescent="0.3">
      <c r="A532" s="16">
        <v>531</v>
      </c>
      <c r="B532" s="17" t="s">
        <v>650</v>
      </c>
      <c r="C532" s="18">
        <v>2020</v>
      </c>
      <c r="D532" s="19" t="s">
        <v>1477</v>
      </c>
      <c r="E532" s="20" t="s">
        <v>2306</v>
      </c>
    </row>
    <row r="533" spans="1:5" x14ac:dyDescent="0.3">
      <c r="A533" s="16">
        <v>532</v>
      </c>
      <c r="B533" s="17" t="s">
        <v>651</v>
      </c>
      <c r="C533" s="18">
        <v>2020</v>
      </c>
      <c r="D533" s="19" t="s">
        <v>1478</v>
      </c>
      <c r="E533" s="20" t="s">
        <v>2307</v>
      </c>
    </row>
    <row r="534" spans="1:5" x14ac:dyDescent="0.3">
      <c r="A534" s="16">
        <v>533</v>
      </c>
      <c r="B534" s="17" t="s">
        <v>652</v>
      </c>
      <c r="C534" s="18">
        <v>2020</v>
      </c>
      <c r="D534" s="19" t="s">
        <v>1479</v>
      </c>
      <c r="E534" s="20" t="s">
        <v>2308</v>
      </c>
    </row>
    <row r="535" spans="1:5" x14ac:dyDescent="0.3">
      <c r="A535" s="16">
        <v>534</v>
      </c>
      <c r="B535" s="17" t="s">
        <v>653</v>
      </c>
      <c r="C535" s="18">
        <v>2020</v>
      </c>
      <c r="D535" s="19" t="s">
        <v>1480</v>
      </c>
      <c r="E535" s="20" t="s">
        <v>2309</v>
      </c>
    </row>
    <row r="536" spans="1:5" x14ac:dyDescent="0.3">
      <c r="A536" s="16">
        <v>535</v>
      </c>
      <c r="B536" s="17" t="s">
        <v>654</v>
      </c>
      <c r="C536" s="18">
        <v>2020</v>
      </c>
      <c r="D536" s="19" t="s">
        <v>1481</v>
      </c>
      <c r="E536" s="20" t="s">
        <v>2310</v>
      </c>
    </row>
    <row r="537" spans="1:5" x14ac:dyDescent="0.3">
      <c r="A537" s="16">
        <v>536</v>
      </c>
      <c r="B537" s="17" t="s">
        <v>655</v>
      </c>
      <c r="C537" s="18">
        <v>2020</v>
      </c>
      <c r="D537" s="19" t="s">
        <v>1482</v>
      </c>
      <c r="E537" s="20" t="s">
        <v>2311</v>
      </c>
    </row>
    <row r="538" spans="1:5" x14ac:dyDescent="0.3">
      <c r="A538" s="16">
        <v>537</v>
      </c>
      <c r="B538" s="17" t="s">
        <v>656</v>
      </c>
      <c r="C538" s="18">
        <v>2020</v>
      </c>
      <c r="D538" s="19" t="s">
        <v>1483</v>
      </c>
      <c r="E538" s="20" t="s">
        <v>2312</v>
      </c>
    </row>
    <row r="539" spans="1:5" x14ac:dyDescent="0.3">
      <c r="A539" s="16">
        <v>538</v>
      </c>
      <c r="B539" s="17" t="s">
        <v>657</v>
      </c>
      <c r="C539" s="18">
        <v>2020</v>
      </c>
      <c r="D539" s="19" t="s">
        <v>1484</v>
      </c>
      <c r="E539" s="20" t="s">
        <v>2313</v>
      </c>
    </row>
    <row r="540" spans="1:5" x14ac:dyDescent="0.3">
      <c r="A540" s="16">
        <v>539</v>
      </c>
      <c r="B540" s="17" t="s">
        <v>658</v>
      </c>
      <c r="C540" s="18">
        <v>2020</v>
      </c>
      <c r="D540" s="19" t="s">
        <v>1485</v>
      </c>
      <c r="E540" s="20" t="s">
        <v>2314</v>
      </c>
    </row>
    <row r="541" spans="1:5" x14ac:dyDescent="0.3">
      <c r="A541" s="16">
        <v>540</v>
      </c>
      <c r="B541" s="17" t="s">
        <v>659</v>
      </c>
      <c r="C541" s="18">
        <v>2020</v>
      </c>
      <c r="D541" s="19" t="s">
        <v>1486</v>
      </c>
      <c r="E541" s="20" t="s">
        <v>2315</v>
      </c>
    </row>
    <row r="542" spans="1:5" x14ac:dyDescent="0.3">
      <c r="A542" s="16">
        <v>541</v>
      </c>
      <c r="B542" s="17" t="s">
        <v>660</v>
      </c>
      <c r="C542" s="18">
        <v>2020</v>
      </c>
      <c r="D542" s="19" t="s">
        <v>1487</v>
      </c>
      <c r="E542" s="20" t="s">
        <v>2316</v>
      </c>
    </row>
    <row r="543" spans="1:5" x14ac:dyDescent="0.3">
      <c r="A543" s="16">
        <v>542</v>
      </c>
      <c r="B543" s="17" t="s">
        <v>661</v>
      </c>
      <c r="C543" s="18">
        <v>2020</v>
      </c>
      <c r="D543" s="19" t="s">
        <v>1488</v>
      </c>
      <c r="E543" s="20" t="s">
        <v>2317</v>
      </c>
    </row>
    <row r="544" spans="1:5" x14ac:dyDescent="0.3">
      <c r="A544" s="16">
        <v>543</v>
      </c>
      <c r="B544" s="17" t="s">
        <v>662</v>
      </c>
      <c r="C544" s="18">
        <v>2020</v>
      </c>
      <c r="D544" s="19" t="s">
        <v>1489</v>
      </c>
      <c r="E544" s="20" t="s">
        <v>2318</v>
      </c>
    </row>
    <row r="545" spans="1:5" x14ac:dyDescent="0.3">
      <c r="A545" s="16">
        <v>544</v>
      </c>
      <c r="B545" s="17" t="s">
        <v>663</v>
      </c>
      <c r="C545" s="18">
        <v>2020</v>
      </c>
      <c r="D545" s="19" t="s">
        <v>1490</v>
      </c>
      <c r="E545" s="20" t="s">
        <v>2319</v>
      </c>
    </row>
    <row r="546" spans="1:5" x14ac:dyDescent="0.3">
      <c r="A546" s="16">
        <v>545</v>
      </c>
      <c r="B546" s="17" t="s">
        <v>664</v>
      </c>
      <c r="C546" s="18">
        <v>2020</v>
      </c>
      <c r="D546" s="19" t="s">
        <v>1491</v>
      </c>
      <c r="E546" s="20" t="s">
        <v>2320</v>
      </c>
    </row>
    <row r="547" spans="1:5" x14ac:dyDescent="0.3">
      <c r="A547" s="16">
        <v>546</v>
      </c>
      <c r="B547" s="17" t="s">
        <v>665</v>
      </c>
      <c r="C547" s="18">
        <v>2020</v>
      </c>
      <c r="D547" s="19" t="s">
        <v>1492</v>
      </c>
      <c r="E547" s="20" t="s">
        <v>2321</v>
      </c>
    </row>
    <row r="548" spans="1:5" x14ac:dyDescent="0.3">
      <c r="A548" s="16">
        <v>547</v>
      </c>
      <c r="B548" s="17" t="s">
        <v>666</v>
      </c>
      <c r="C548" s="18">
        <v>2020</v>
      </c>
      <c r="D548" s="19" t="s">
        <v>1493</v>
      </c>
      <c r="E548" s="20" t="s">
        <v>2322</v>
      </c>
    </row>
    <row r="549" spans="1:5" x14ac:dyDescent="0.3">
      <c r="A549" s="16">
        <v>548</v>
      </c>
      <c r="B549" s="17" t="s">
        <v>667</v>
      </c>
      <c r="C549" s="18">
        <v>2020</v>
      </c>
      <c r="D549" s="19" t="s">
        <v>1494</v>
      </c>
      <c r="E549" s="20" t="s">
        <v>2323</v>
      </c>
    </row>
    <row r="550" spans="1:5" x14ac:dyDescent="0.3">
      <c r="A550" s="16">
        <v>549</v>
      </c>
      <c r="B550" s="17" t="s">
        <v>668</v>
      </c>
      <c r="C550" s="18">
        <v>2020</v>
      </c>
      <c r="D550" s="19" t="s">
        <v>1495</v>
      </c>
      <c r="E550" s="20" t="s">
        <v>2324</v>
      </c>
    </row>
    <row r="551" spans="1:5" x14ac:dyDescent="0.3">
      <c r="A551" s="16">
        <v>550</v>
      </c>
      <c r="B551" s="17" t="s">
        <v>669</v>
      </c>
      <c r="C551" s="18">
        <v>2020</v>
      </c>
      <c r="D551" s="19" t="s">
        <v>1496</v>
      </c>
      <c r="E551" s="20" t="s">
        <v>2325</v>
      </c>
    </row>
    <row r="552" spans="1:5" x14ac:dyDescent="0.3">
      <c r="A552" s="16">
        <v>551</v>
      </c>
      <c r="B552" s="17" t="s">
        <v>670</v>
      </c>
      <c r="C552" s="18">
        <v>2020</v>
      </c>
      <c r="D552" s="19" t="s">
        <v>1497</v>
      </c>
      <c r="E552" s="20" t="s">
        <v>2326</v>
      </c>
    </row>
    <row r="553" spans="1:5" x14ac:dyDescent="0.3">
      <c r="A553" s="16">
        <v>552</v>
      </c>
      <c r="B553" s="17" t="s">
        <v>671</v>
      </c>
      <c r="C553" s="18">
        <v>2020</v>
      </c>
      <c r="D553" s="19" t="s">
        <v>1498</v>
      </c>
      <c r="E553" s="20" t="s">
        <v>2327</v>
      </c>
    </row>
    <row r="554" spans="1:5" x14ac:dyDescent="0.3">
      <c r="A554" s="16">
        <v>553</v>
      </c>
      <c r="B554" s="17" t="s">
        <v>672</v>
      </c>
      <c r="C554" s="18">
        <v>2020</v>
      </c>
      <c r="D554" s="19" t="s">
        <v>1499</v>
      </c>
      <c r="E554" s="20" t="s">
        <v>2328</v>
      </c>
    </row>
    <row r="555" spans="1:5" x14ac:dyDescent="0.3">
      <c r="A555" s="16">
        <v>554</v>
      </c>
      <c r="B555" s="17" t="s">
        <v>673</v>
      </c>
      <c r="C555" s="18">
        <v>2020</v>
      </c>
      <c r="D555" s="19" t="s">
        <v>1500</v>
      </c>
      <c r="E555" s="20" t="s">
        <v>2329</v>
      </c>
    </row>
    <row r="556" spans="1:5" x14ac:dyDescent="0.3">
      <c r="A556" s="16">
        <v>555</v>
      </c>
      <c r="B556" s="17" t="s">
        <v>674</v>
      </c>
      <c r="C556" s="18">
        <v>2020</v>
      </c>
      <c r="D556" s="19" t="s">
        <v>1501</v>
      </c>
      <c r="E556" s="20" t="s">
        <v>2330</v>
      </c>
    </row>
    <row r="557" spans="1:5" x14ac:dyDescent="0.3">
      <c r="A557" s="16">
        <v>556</v>
      </c>
      <c r="B557" s="17" t="s">
        <v>675</v>
      </c>
      <c r="C557" s="18">
        <v>2020</v>
      </c>
      <c r="D557" s="19" t="s">
        <v>1502</v>
      </c>
      <c r="E557" s="20" t="s">
        <v>2331</v>
      </c>
    </row>
    <row r="558" spans="1:5" x14ac:dyDescent="0.3">
      <c r="A558" s="16">
        <v>557</v>
      </c>
      <c r="B558" s="17" t="s">
        <v>676</v>
      </c>
      <c r="C558" s="18">
        <v>2020</v>
      </c>
      <c r="D558" s="19" t="s">
        <v>1503</v>
      </c>
      <c r="E558" s="20" t="s">
        <v>2332</v>
      </c>
    </row>
    <row r="559" spans="1:5" x14ac:dyDescent="0.3">
      <c r="A559" s="16">
        <v>558</v>
      </c>
      <c r="B559" s="17" t="s">
        <v>677</v>
      </c>
      <c r="C559" s="18">
        <v>2020</v>
      </c>
      <c r="D559" s="19" t="s">
        <v>1504</v>
      </c>
      <c r="E559" s="20" t="s">
        <v>2333</v>
      </c>
    </row>
    <row r="560" spans="1:5" x14ac:dyDescent="0.3">
      <c r="A560" s="16">
        <v>559</v>
      </c>
      <c r="B560" s="17" t="s">
        <v>678</v>
      </c>
      <c r="C560" s="18">
        <v>2020</v>
      </c>
      <c r="D560" s="19" t="s">
        <v>1505</v>
      </c>
      <c r="E560" s="20" t="s">
        <v>2334</v>
      </c>
    </row>
    <row r="561" spans="1:5" x14ac:dyDescent="0.3">
      <c r="A561" s="16">
        <v>560</v>
      </c>
      <c r="B561" s="17" t="s">
        <v>679</v>
      </c>
      <c r="C561" s="18">
        <v>2020</v>
      </c>
      <c r="D561" s="19" t="s">
        <v>1506</v>
      </c>
      <c r="E561" s="20" t="s">
        <v>2335</v>
      </c>
    </row>
    <row r="562" spans="1:5" x14ac:dyDescent="0.3">
      <c r="A562" s="16">
        <v>561</v>
      </c>
      <c r="B562" s="17" t="s">
        <v>680</v>
      </c>
      <c r="C562" s="18">
        <v>2020</v>
      </c>
      <c r="D562" s="19" t="s">
        <v>1507</v>
      </c>
      <c r="E562" s="20" t="s">
        <v>2336</v>
      </c>
    </row>
    <row r="563" spans="1:5" x14ac:dyDescent="0.3">
      <c r="A563" s="16">
        <v>562</v>
      </c>
      <c r="B563" s="17" t="s">
        <v>681</v>
      </c>
      <c r="C563" s="18">
        <v>2020</v>
      </c>
      <c r="D563" s="19" t="s">
        <v>1508</v>
      </c>
      <c r="E563" s="20" t="s">
        <v>2337</v>
      </c>
    </row>
    <row r="564" spans="1:5" x14ac:dyDescent="0.3">
      <c r="A564" s="16">
        <v>563</v>
      </c>
      <c r="B564" s="17" t="s">
        <v>682</v>
      </c>
      <c r="C564" s="18">
        <v>2020</v>
      </c>
      <c r="D564" s="19" t="s">
        <v>1509</v>
      </c>
      <c r="E564" s="20" t="s">
        <v>2338</v>
      </c>
    </row>
    <row r="565" spans="1:5" x14ac:dyDescent="0.3">
      <c r="A565" s="16">
        <v>564</v>
      </c>
      <c r="B565" s="17" t="s">
        <v>683</v>
      </c>
      <c r="C565" s="18">
        <v>2020</v>
      </c>
      <c r="D565" s="19" t="s">
        <v>1510</v>
      </c>
      <c r="E565" s="20" t="s">
        <v>2339</v>
      </c>
    </row>
    <row r="566" spans="1:5" x14ac:dyDescent="0.3">
      <c r="A566" s="16">
        <v>565</v>
      </c>
      <c r="B566" s="17" t="s">
        <v>684</v>
      </c>
      <c r="C566" s="18">
        <v>2020</v>
      </c>
      <c r="D566" s="19" t="s">
        <v>1511</v>
      </c>
      <c r="E566" s="20" t="s">
        <v>2340</v>
      </c>
    </row>
    <row r="567" spans="1:5" x14ac:dyDescent="0.3">
      <c r="A567" s="16">
        <v>566</v>
      </c>
      <c r="B567" s="17" t="s">
        <v>685</v>
      </c>
      <c r="C567" s="18">
        <v>2020</v>
      </c>
      <c r="D567" s="19" t="s">
        <v>1512</v>
      </c>
      <c r="E567" s="20" t="s">
        <v>2341</v>
      </c>
    </row>
    <row r="568" spans="1:5" x14ac:dyDescent="0.3">
      <c r="A568" s="16">
        <v>567</v>
      </c>
      <c r="B568" s="17" t="s">
        <v>686</v>
      </c>
      <c r="C568" s="18">
        <v>2020</v>
      </c>
      <c r="D568" s="19" t="s">
        <v>1513</v>
      </c>
      <c r="E568" s="20" t="s">
        <v>2342</v>
      </c>
    </row>
    <row r="569" spans="1:5" x14ac:dyDescent="0.3">
      <c r="A569" s="16">
        <v>568</v>
      </c>
      <c r="B569" s="17" t="s">
        <v>687</v>
      </c>
      <c r="C569" s="18">
        <v>2020</v>
      </c>
      <c r="D569" s="19" t="s">
        <v>1514</v>
      </c>
      <c r="E569" s="20" t="s">
        <v>2343</v>
      </c>
    </row>
    <row r="570" spans="1:5" x14ac:dyDescent="0.3">
      <c r="A570" s="16">
        <v>569</v>
      </c>
      <c r="B570" s="17" t="s">
        <v>688</v>
      </c>
      <c r="C570" s="18">
        <v>2020</v>
      </c>
      <c r="D570" s="19" t="s">
        <v>1515</v>
      </c>
      <c r="E570" s="20" t="s">
        <v>2344</v>
      </c>
    </row>
    <row r="571" spans="1:5" x14ac:dyDescent="0.3">
      <c r="A571" s="16">
        <v>570</v>
      </c>
      <c r="B571" s="17" t="s">
        <v>689</v>
      </c>
      <c r="C571" s="18">
        <v>2020</v>
      </c>
      <c r="D571" s="19" t="s">
        <v>1516</v>
      </c>
      <c r="E571" s="20" t="s">
        <v>2345</v>
      </c>
    </row>
    <row r="572" spans="1:5" x14ac:dyDescent="0.3">
      <c r="A572" s="16">
        <v>571</v>
      </c>
      <c r="B572" s="17" t="s">
        <v>690</v>
      </c>
      <c r="C572" s="18">
        <v>2020</v>
      </c>
      <c r="D572" s="19" t="s">
        <v>1517</v>
      </c>
      <c r="E572" s="20" t="s">
        <v>2346</v>
      </c>
    </row>
    <row r="573" spans="1:5" x14ac:dyDescent="0.3">
      <c r="A573" s="16">
        <v>572</v>
      </c>
      <c r="B573" s="17" t="s">
        <v>691</v>
      </c>
      <c r="C573" s="18">
        <v>2020</v>
      </c>
      <c r="D573" s="19" t="s">
        <v>1518</v>
      </c>
      <c r="E573" s="20" t="s">
        <v>2347</v>
      </c>
    </row>
    <row r="574" spans="1:5" x14ac:dyDescent="0.3">
      <c r="A574" s="16">
        <v>573</v>
      </c>
      <c r="B574" s="17" t="s">
        <v>692</v>
      </c>
      <c r="C574" s="18">
        <v>2020</v>
      </c>
      <c r="D574" s="19" t="s">
        <v>1519</v>
      </c>
      <c r="E574" s="20" t="s">
        <v>2348</v>
      </c>
    </row>
    <row r="575" spans="1:5" x14ac:dyDescent="0.3">
      <c r="A575" s="16">
        <v>574</v>
      </c>
      <c r="B575" s="17" t="s">
        <v>693</v>
      </c>
      <c r="C575" s="18">
        <v>2020</v>
      </c>
      <c r="D575" s="19" t="s">
        <v>1520</v>
      </c>
      <c r="E575" s="20" t="s">
        <v>2349</v>
      </c>
    </row>
    <row r="576" spans="1:5" x14ac:dyDescent="0.3">
      <c r="A576" s="16">
        <v>575</v>
      </c>
      <c r="B576" s="17" t="s">
        <v>694</v>
      </c>
      <c r="C576" s="18">
        <v>2020</v>
      </c>
      <c r="D576" s="19" t="s">
        <v>1521</v>
      </c>
      <c r="E576" s="20" t="s">
        <v>2350</v>
      </c>
    </row>
    <row r="577" spans="1:5" x14ac:dyDescent="0.3">
      <c r="A577" s="16">
        <v>576</v>
      </c>
      <c r="B577" s="17" t="s">
        <v>695</v>
      </c>
      <c r="C577" s="18">
        <v>2020</v>
      </c>
      <c r="D577" s="19" t="s">
        <v>1522</v>
      </c>
      <c r="E577" s="20" t="s">
        <v>2351</v>
      </c>
    </row>
    <row r="578" spans="1:5" x14ac:dyDescent="0.3">
      <c r="A578" s="16">
        <v>577</v>
      </c>
      <c r="B578" s="17" t="s">
        <v>696</v>
      </c>
      <c r="C578" s="18">
        <v>2020</v>
      </c>
      <c r="D578" s="19" t="s">
        <v>1523</v>
      </c>
      <c r="E578" s="20" t="s">
        <v>2352</v>
      </c>
    </row>
    <row r="579" spans="1:5" x14ac:dyDescent="0.3">
      <c r="A579" s="16">
        <v>578</v>
      </c>
      <c r="B579" s="17" t="s">
        <v>697</v>
      </c>
      <c r="C579" s="18">
        <v>2020</v>
      </c>
      <c r="D579" s="19" t="s">
        <v>1524</v>
      </c>
      <c r="E579" s="20" t="s">
        <v>2353</v>
      </c>
    </row>
    <row r="580" spans="1:5" x14ac:dyDescent="0.3">
      <c r="A580" s="16">
        <v>579</v>
      </c>
      <c r="B580" s="17" t="s">
        <v>698</v>
      </c>
      <c r="C580" s="18">
        <v>2020</v>
      </c>
      <c r="D580" s="19" t="s">
        <v>1525</v>
      </c>
      <c r="E580" s="20" t="s">
        <v>2354</v>
      </c>
    </row>
    <row r="581" spans="1:5" x14ac:dyDescent="0.3">
      <c r="A581" s="16">
        <v>580</v>
      </c>
      <c r="B581" s="17" t="s">
        <v>699</v>
      </c>
      <c r="C581" s="18">
        <v>2020</v>
      </c>
      <c r="D581" s="19" t="s">
        <v>1526</v>
      </c>
      <c r="E581" s="20" t="s">
        <v>2355</v>
      </c>
    </row>
    <row r="582" spans="1:5" x14ac:dyDescent="0.3">
      <c r="A582" s="16">
        <v>581</v>
      </c>
      <c r="B582" s="17" t="s">
        <v>700</v>
      </c>
      <c r="C582" s="18">
        <v>2020</v>
      </c>
      <c r="D582" s="19" t="s">
        <v>1527</v>
      </c>
      <c r="E582" s="20" t="s">
        <v>2356</v>
      </c>
    </row>
    <row r="583" spans="1:5" x14ac:dyDescent="0.3">
      <c r="A583" s="16">
        <v>582</v>
      </c>
      <c r="B583" s="17" t="s">
        <v>701</v>
      </c>
      <c r="C583" s="18">
        <v>2020</v>
      </c>
      <c r="D583" s="19" t="s">
        <v>1528</v>
      </c>
      <c r="E583" s="20" t="s">
        <v>2357</v>
      </c>
    </row>
    <row r="584" spans="1:5" x14ac:dyDescent="0.3">
      <c r="A584" s="16">
        <v>583</v>
      </c>
      <c r="B584" s="17" t="s">
        <v>702</v>
      </c>
      <c r="C584" s="18">
        <v>2020</v>
      </c>
      <c r="D584" s="19" t="s">
        <v>1529</v>
      </c>
      <c r="E584" s="20" t="s">
        <v>2358</v>
      </c>
    </row>
    <row r="585" spans="1:5" x14ac:dyDescent="0.3">
      <c r="A585" s="16">
        <v>584</v>
      </c>
      <c r="B585" s="17" t="s">
        <v>703</v>
      </c>
      <c r="C585" s="18">
        <v>2020</v>
      </c>
      <c r="D585" s="19" t="s">
        <v>1530</v>
      </c>
      <c r="E585" s="20" t="s">
        <v>2359</v>
      </c>
    </row>
    <row r="586" spans="1:5" x14ac:dyDescent="0.3">
      <c r="A586" s="16">
        <v>585</v>
      </c>
      <c r="B586" s="17" t="s">
        <v>704</v>
      </c>
      <c r="C586" s="18">
        <v>2020</v>
      </c>
      <c r="D586" s="19" t="s">
        <v>1531</v>
      </c>
      <c r="E586" s="20" t="s">
        <v>2360</v>
      </c>
    </row>
    <row r="587" spans="1:5" x14ac:dyDescent="0.3">
      <c r="A587" s="16">
        <v>586</v>
      </c>
      <c r="B587" s="17" t="s">
        <v>705</v>
      </c>
      <c r="C587" s="18">
        <v>2020</v>
      </c>
      <c r="D587" s="19" t="s">
        <v>1532</v>
      </c>
      <c r="E587" s="20" t="s">
        <v>2361</v>
      </c>
    </row>
    <row r="588" spans="1:5" x14ac:dyDescent="0.3">
      <c r="A588" s="16">
        <v>587</v>
      </c>
      <c r="B588" s="17" t="s">
        <v>706</v>
      </c>
      <c r="C588" s="18">
        <v>2020</v>
      </c>
      <c r="D588" s="19" t="s">
        <v>1533</v>
      </c>
      <c r="E588" s="20" t="s">
        <v>2362</v>
      </c>
    </row>
    <row r="589" spans="1:5" x14ac:dyDescent="0.3">
      <c r="A589" s="16">
        <v>588</v>
      </c>
      <c r="B589" s="17" t="s">
        <v>707</v>
      </c>
      <c r="C589" s="18">
        <v>2020</v>
      </c>
      <c r="D589" s="19" t="s">
        <v>1534</v>
      </c>
      <c r="E589" s="20" t="s">
        <v>2363</v>
      </c>
    </row>
    <row r="590" spans="1:5" x14ac:dyDescent="0.3">
      <c r="A590" s="16">
        <v>589</v>
      </c>
      <c r="B590" s="17" t="s">
        <v>708</v>
      </c>
      <c r="C590" s="18">
        <v>2020</v>
      </c>
      <c r="D590" s="19" t="s">
        <v>1535</v>
      </c>
      <c r="E590" s="20" t="s">
        <v>2364</v>
      </c>
    </row>
    <row r="591" spans="1:5" x14ac:dyDescent="0.3">
      <c r="A591" s="16">
        <v>590</v>
      </c>
      <c r="B591" s="17" t="s">
        <v>709</v>
      </c>
      <c r="C591" s="18">
        <v>2020</v>
      </c>
      <c r="D591" s="19" t="s">
        <v>1536</v>
      </c>
      <c r="E591" s="20" t="s">
        <v>2365</v>
      </c>
    </row>
    <row r="592" spans="1:5" x14ac:dyDescent="0.3">
      <c r="A592" s="16">
        <v>591</v>
      </c>
      <c r="B592" s="17" t="s">
        <v>710</v>
      </c>
      <c r="C592" s="18">
        <v>2020</v>
      </c>
      <c r="D592" s="19" t="s">
        <v>1537</v>
      </c>
      <c r="E592" s="20" t="s">
        <v>2366</v>
      </c>
    </row>
    <row r="593" spans="1:5" x14ac:dyDescent="0.3">
      <c r="A593" s="16">
        <v>592</v>
      </c>
      <c r="B593" s="17" t="s">
        <v>711</v>
      </c>
      <c r="C593" s="18">
        <v>2020</v>
      </c>
      <c r="D593" s="19" t="s">
        <v>1538</v>
      </c>
      <c r="E593" s="20" t="s">
        <v>2367</v>
      </c>
    </row>
    <row r="594" spans="1:5" x14ac:dyDescent="0.3">
      <c r="A594" s="16">
        <v>593</v>
      </c>
      <c r="B594" s="17" t="s">
        <v>712</v>
      </c>
      <c r="C594" s="18">
        <v>2020</v>
      </c>
      <c r="D594" s="19" t="s">
        <v>1539</v>
      </c>
      <c r="E594" s="20" t="s">
        <v>2368</v>
      </c>
    </row>
    <row r="595" spans="1:5" x14ac:dyDescent="0.3">
      <c r="A595" s="16">
        <v>594</v>
      </c>
      <c r="B595" s="17" t="s">
        <v>713</v>
      </c>
      <c r="C595" s="18">
        <v>2020</v>
      </c>
      <c r="D595" s="19" t="s">
        <v>1540</v>
      </c>
      <c r="E595" s="20" t="s">
        <v>2369</v>
      </c>
    </row>
    <row r="596" spans="1:5" x14ac:dyDescent="0.3">
      <c r="A596" s="16">
        <v>595</v>
      </c>
      <c r="B596" s="17" t="s">
        <v>714</v>
      </c>
      <c r="C596" s="18">
        <v>2020</v>
      </c>
      <c r="D596" s="19" t="s">
        <v>1541</v>
      </c>
      <c r="E596" s="20" t="s">
        <v>2370</v>
      </c>
    </row>
    <row r="597" spans="1:5" x14ac:dyDescent="0.3">
      <c r="A597" s="16">
        <v>596</v>
      </c>
      <c r="B597" s="17" t="s">
        <v>715</v>
      </c>
      <c r="C597" s="18">
        <v>2020</v>
      </c>
      <c r="D597" s="19" t="s">
        <v>1542</v>
      </c>
      <c r="E597" s="20" t="s">
        <v>2371</v>
      </c>
    </row>
    <row r="598" spans="1:5" x14ac:dyDescent="0.3">
      <c r="A598" s="16">
        <v>597</v>
      </c>
      <c r="B598" s="17" t="s">
        <v>716</v>
      </c>
      <c r="C598" s="18">
        <v>2020</v>
      </c>
      <c r="D598" s="19" t="s">
        <v>1543</v>
      </c>
      <c r="E598" s="20" t="s">
        <v>2372</v>
      </c>
    </row>
    <row r="599" spans="1:5" x14ac:dyDescent="0.3">
      <c r="A599" s="16">
        <v>598</v>
      </c>
      <c r="B599" s="17" t="s">
        <v>717</v>
      </c>
      <c r="C599" s="18">
        <v>2020</v>
      </c>
      <c r="D599" s="19" t="s">
        <v>1544</v>
      </c>
      <c r="E599" s="20" t="s">
        <v>2373</v>
      </c>
    </row>
    <row r="600" spans="1:5" x14ac:dyDescent="0.3">
      <c r="A600" s="16">
        <v>599</v>
      </c>
      <c r="B600" s="17" t="s">
        <v>718</v>
      </c>
      <c r="C600" s="18">
        <v>2020</v>
      </c>
      <c r="D600" s="19" t="s">
        <v>1545</v>
      </c>
      <c r="E600" s="20" t="s">
        <v>2374</v>
      </c>
    </row>
    <row r="601" spans="1:5" x14ac:dyDescent="0.3">
      <c r="A601" s="16">
        <v>600</v>
      </c>
      <c r="B601" s="17" t="s">
        <v>719</v>
      </c>
      <c r="C601" s="18">
        <v>2020</v>
      </c>
      <c r="D601" s="19" t="s">
        <v>1546</v>
      </c>
      <c r="E601" s="20" t="s">
        <v>2375</v>
      </c>
    </row>
    <row r="602" spans="1:5" x14ac:dyDescent="0.3">
      <c r="A602" s="16">
        <v>601</v>
      </c>
      <c r="B602" s="17" t="s">
        <v>720</v>
      </c>
      <c r="C602" s="18">
        <v>2020</v>
      </c>
      <c r="D602" s="19" t="s">
        <v>1547</v>
      </c>
      <c r="E602" s="20" t="s">
        <v>2376</v>
      </c>
    </row>
    <row r="603" spans="1:5" x14ac:dyDescent="0.3">
      <c r="A603" s="16">
        <v>602</v>
      </c>
      <c r="B603" s="17" t="s">
        <v>721</v>
      </c>
      <c r="C603" s="18">
        <v>2020</v>
      </c>
      <c r="D603" s="19" t="s">
        <v>1548</v>
      </c>
      <c r="E603" s="20" t="s">
        <v>2377</v>
      </c>
    </row>
    <row r="604" spans="1:5" x14ac:dyDescent="0.3">
      <c r="A604" s="16">
        <v>603</v>
      </c>
      <c r="B604" s="17" t="s">
        <v>722</v>
      </c>
      <c r="C604" s="18">
        <v>2020</v>
      </c>
      <c r="D604" s="19" t="s">
        <v>1549</v>
      </c>
      <c r="E604" s="20" t="s">
        <v>2378</v>
      </c>
    </row>
    <row r="605" spans="1:5" x14ac:dyDescent="0.3">
      <c r="A605" s="16">
        <v>604</v>
      </c>
      <c r="B605" s="17" t="s">
        <v>723</v>
      </c>
      <c r="C605" s="18">
        <v>2020</v>
      </c>
      <c r="D605" s="19" t="s">
        <v>1550</v>
      </c>
      <c r="E605" s="20" t="s">
        <v>2379</v>
      </c>
    </row>
    <row r="606" spans="1:5" x14ac:dyDescent="0.3">
      <c r="A606" s="16">
        <v>605</v>
      </c>
      <c r="B606" s="17" t="s">
        <v>724</v>
      </c>
      <c r="C606" s="18">
        <v>2020</v>
      </c>
      <c r="D606" s="19" t="s">
        <v>1551</v>
      </c>
      <c r="E606" s="20" t="s">
        <v>2380</v>
      </c>
    </row>
    <row r="607" spans="1:5" x14ac:dyDescent="0.3">
      <c r="A607" s="16">
        <v>606</v>
      </c>
      <c r="B607" s="17" t="s">
        <v>725</v>
      </c>
      <c r="C607" s="18">
        <v>2020</v>
      </c>
      <c r="D607" s="19" t="s">
        <v>1552</v>
      </c>
      <c r="E607" s="20" t="s">
        <v>2381</v>
      </c>
    </row>
    <row r="608" spans="1:5" x14ac:dyDescent="0.3">
      <c r="A608" s="16">
        <v>607</v>
      </c>
      <c r="B608" s="17" t="s">
        <v>726</v>
      </c>
      <c r="C608" s="18">
        <v>2020</v>
      </c>
      <c r="D608" s="19" t="s">
        <v>1553</v>
      </c>
      <c r="E608" s="20" t="s">
        <v>2382</v>
      </c>
    </row>
    <row r="609" spans="1:5" x14ac:dyDescent="0.3">
      <c r="A609" s="16">
        <v>608</v>
      </c>
      <c r="B609" s="17" t="s">
        <v>727</v>
      </c>
      <c r="C609" s="18">
        <v>2020</v>
      </c>
      <c r="D609" s="19" t="s">
        <v>1554</v>
      </c>
      <c r="E609" s="20" t="s">
        <v>2383</v>
      </c>
    </row>
    <row r="610" spans="1:5" x14ac:dyDescent="0.3">
      <c r="A610" s="16">
        <v>609</v>
      </c>
      <c r="B610" s="17" t="s">
        <v>728</v>
      </c>
      <c r="C610" s="18">
        <v>2020</v>
      </c>
      <c r="D610" s="19" t="s">
        <v>1555</v>
      </c>
      <c r="E610" s="20" t="s">
        <v>2384</v>
      </c>
    </row>
    <row r="611" spans="1:5" x14ac:dyDescent="0.3">
      <c r="A611" s="16">
        <v>610</v>
      </c>
      <c r="B611" s="17" t="s">
        <v>729</v>
      </c>
      <c r="C611" s="18">
        <v>2020</v>
      </c>
      <c r="D611" s="19" t="s">
        <v>1556</v>
      </c>
      <c r="E611" s="20" t="s">
        <v>2385</v>
      </c>
    </row>
    <row r="612" spans="1:5" x14ac:dyDescent="0.3">
      <c r="A612" s="16">
        <v>611</v>
      </c>
      <c r="B612" s="17" t="s">
        <v>730</v>
      </c>
      <c r="C612" s="18">
        <v>2020</v>
      </c>
      <c r="D612" s="19" t="s">
        <v>1557</v>
      </c>
      <c r="E612" s="20" t="s">
        <v>2386</v>
      </c>
    </row>
    <row r="613" spans="1:5" x14ac:dyDescent="0.3">
      <c r="A613" s="16">
        <v>612</v>
      </c>
      <c r="B613" s="17" t="s">
        <v>731</v>
      </c>
      <c r="C613" s="18">
        <v>2020</v>
      </c>
      <c r="D613" s="19" t="s">
        <v>1558</v>
      </c>
      <c r="E613" s="20" t="s">
        <v>2387</v>
      </c>
    </row>
    <row r="614" spans="1:5" x14ac:dyDescent="0.3">
      <c r="A614" s="16">
        <v>613</v>
      </c>
      <c r="B614" s="17" t="s">
        <v>732</v>
      </c>
      <c r="C614" s="18">
        <v>2020</v>
      </c>
      <c r="D614" s="19" t="s">
        <v>1559</v>
      </c>
      <c r="E614" s="20" t="s">
        <v>2388</v>
      </c>
    </row>
    <row r="615" spans="1:5" x14ac:dyDescent="0.3">
      <c r="A615" s="16">
        <v>614</v>
      </c>
      <c r="B615" s="17" t="s">
        <v>733</v>
      </c>
      <c r="C615" s="18">
        <v>2020</v>
      </c>
      <c r="D615" s="19" t="s">
        <v>1560</v>
      </c>
      <c r="E615" s="20" t="s">
        <v>2389</v>
      </c>
    </row>
    <row r="616" spans="1:5" x14ac:dyDescent="0.3">
      <c r="A616" s="16">
        <v>615</v>
      </c>
      <c r="B616" s="17" t="s">
        <v>734</v>
      </c>
      <c r="C616" s="18">
        <v>2020</v>
      </c>
      <c r="D616" s="19" t="s">
        <v>1561</v>
      </c>
      <c r="E616" s="20" t="s">
        <v>2390</v>
      </c>
    </row>
    <row r="617" spans="1:5" x14ac:dyDescent="0.3">
      <c r="A617" s="16">
        <v>616</v>
      </c>
      <c r="B617" s="17" t="s">
        <v>735</v>
      </c>
      <c r="C617" s="18">
        <v>2020</v>
      </c>
      <c r="D617" s="19" t="s">
        <v>1562</v>
      </c>
      <c r="E617" s="20" t="s">
        <v>2391</v>
      </c>
    </row>
    <row r="618" spans="1:5" x14ac:dyDescent="0.3">
      <c r="A618" s="16">
        <v>617</v>
      </c>
      <c r="B618" s="17" t="s">
        <v>736</v>
      </c>
      <c r="C618" s="18">
        <v>2020</v>
      </c>
      <c r="D618" s="19" t="s">
        <v>1563</v>
      </c>
      <c r="E618" s="20" t="s">
        <v>2392</v>
      </c>
    </row>
    <row r="619" spans="1:5" x14ac:dyDescent="0.3">
      <c r="A619" s="16">
        <v>618</v>
      </c>
      <c r="B619" s="17" t="s">
        <v>737</v>
      </c>
      <c r="C619" s="18">
        <v>2020</v>
      </c>
      <c r="D619" s="19" t="s">
        <v>1564</v>
      </c>
      <c r="E619" s="20" t="s">
        <v>2393</v>
      </c>
    </row>
    <row r="620" spans="1:5" x14ac:dyDescent="0.3">
      <c r="A620" s="16">
        <v>619</v>
      </c>
      <c r="B620" s="17" t="s">
        <v>738</v>
      </c>
      <c r="C620" s="18">
        <v>2020</v>
      </c>
      <c r="D620" s="19" t="s">
        <v>1565</v>
      </c>
      <c r="E620" s="20" t="s">
        <v>2394</v>
      </c>
    </row>
    <row r="621" spans="1:5" x14ac:dyDescent="0.3">
      <c r="A621" s="16">
        <v>620</v>
      </c>
      <c r="B621" s="17" t="s">
        <v>739</v>
      </c>
      <c r="C621" s="18">
        <v>2020</v>
      </c>
      <c r="D621" s="19" t="s">
        <v>1566</v>
      </c>
      <c r="E621" s="20" t="s">
        <v>2395</v>
      </c>
    </row>
    <row r="622" spans="1:5" x14ac:dyDescent="0.3">
      <c r="A622" s="16">
        <v>621</v>
      </c>
      <c r="B622" s="17" t="s">
        <v>740</v>
      </c>
      <c r="C622" s="18">
        <v>2020</v>
      </c>
      <c r="D622" s="19" t="s">
        <v>1567</v>
      </c>
      <c r="E622" s="20" t="s">
        <v>2396</v>
      </c>
    </row>
    <row r="623" spans="1:5" x14ac:dyDescent="0.3">
      <c r="A623" s="16">
        <v>622</v>
      </c>
      <c r="B623" s="17" t="s">
        <v>741</v>
      </c>
      <c r="C623" s="18">
        <v>2020</v>
      </c>
      <c r="D623" s="19" t="s">
        <v>1568</v>
      </c>
      <c r="E623" s="20" t="s">
        <v>2397</v>
      </c>
    </row>
    <row r="624" spans="1:5" x14ac:dyDescent="0.3">
      <c r="A624" s="16">
        <v>623</v>
      </c>
      <c r="B624" s="17" t="s">
        <v>742</v>
      </c>
      <c r="C624" s="18">
        <v>2020</v>
      </c>
      <c r="D624" s="19" t="s">
        <v>1569</v>
      </c>
      <c r="E624" s="20" t="s">
        <v>2398</v>
      </c>
    </row>
    <row r="625" spans="1:5" x14ac:dyDescent="0.3">
      <c r="A625" s="16">
        <v>624</v>
      </c>
      <c r="B625" s="17" t="s">
        <v>743</v>
      </c>
      <c r="C625" s="18">
        <v>2020</v>
      </c>
      <c r="D625" s="19" t="s">
        <v>1570</v>
      </c>
      <c r="E625" s="20" t="s">
        <v>2399</v>
      </c>
    </row>
    <row r="626" spans="1:5" x14ac:dyDescent="0.3">
      <c r="A626" s="16">
        <v>625</v>
      </c>
      <c r="B626" s="17" t="s">
        <v>744</v>
      </c>
      <c r="C626" s="18">
        <v>2020</v>
      </c>
      <c r="D626" s="19" t="s">
        <v>1571</v>
      </c>
      <c r="E626" s="20" t="s">
        <v>2400</v>
      </c>
    </row>
    <row r="627" spans="1:5" x14ac:dyDescent="0.3">
      <c r="A627" s="16">
        <v>626</v>
      </c>
      <c r="B627" s="17" t="s">
        <v>745</v>
      </c>
      <c r="C627" s="18">
        <v>2020</v>
      </c>
      <c r="D627" s="19" t="s">
        <v>1572</v>
      </c>
      <c r="E627" s="20" t="s">
        <v>2401</v>
      </c>
    </row>
    <row r="628" spans="1:5" x14ac:dyDescent="0.3">
      <c r="A628" s="16">
        <v>627</v>
      </c>
      <c r="B628" s="17" t="s">
        <v>746</v>
      </c>
      <c r="C628" s="18">
        <v>2020</v>
      </c>
      <c r="D628" s="19" t="s">
        <v>1573</v>
      </c>
      <c r="E628" s="20" t="s">
        <v>2402</v>
      </c>
    </row>
    <row r="629" spans="1:5" x14ac:dyDescent="0.3">
      <c r="A629" s="16">
        <v>628</v>
      </c>
      <c r="B629" s="17" t="s">
        <v>747</v>
      </c>
      <c r="C629" s="18">
        <v>2020</v>
      </c>
      <c r="D629" s="19" t="s">
        <v>1574</v>
      </c>
      <c r="E629" s="20" t="s">
        <v>2403</v>
      </c>
    </row>
    <row r="630" spans="1:5" x14ac:dyDescent="0.3">
      <c r="A630" s="16">
        <v>629</v>
      </c>
      <c r="B630" s="17" t="s">
        <v>748</v>
      </c>
      <c r="C630" s="18">
        <v>2020</v>
      </c>
      <c r="D630" s="19" t="s">
        <v>1575</v>
      </c>
      <c r="E630" s="20" t="s">
        <v>2404</v>
      </c>
    </row>
    <row r="631" spans="1:5" x14ac:dyDescent="0.3">
      <c r="A631" s="16">
        <v>630</v>
      </c>
      <c r="B631" s="17" t="s">
        <v>749</v>
      </c>
      <c r="C631" s="18">
        <v>2020</v>
      </c>
      <c r="D631" s="19" t="s">
        <v>1576</v>
      </c>
      <c r="E631" s="20" t="s">
        <v>2405</v>
      </c>
    </row>
    <row r="632" spans="1:5" x14ac:dyDescent="0.3">
      <c r="A632" s="16">
        <v>631</v>
      </c>
      <c r="B632" s="17" t="s">
        <v>750</v>
      </c>
      <c r="C632" s="18">
        <v>2020</v>
      </c>
      <c r="D632" s="19" t="s">
        <v>1577</v>
      </c>
      <c r="E632" s="20" t="s">
        <v>2406</v>
      </c>
    </row>
    <row r="633" spans="1:5" x14ac:dyDescent="0.3">
      <c r="A633" s="16">
        <v>632</v>
      </c>
      <c r="B633" s="17" t="s">
        <v>751</v>
      </c>
      <c r="C633" s="18">
        <v>2020</v>
      </c>
      <c r="D633" s="19" t="s">
        <v>1578</v>
      </c>
      <c r="E633" s="20" t="s">
        <v>2407</v>
      </c>
    </row>
    <row r="634" spans="1:5" x14ac:dyDescent="0.3">
      <c r="A634" s="16">
        <v>633</v>
      </c>
      <c r="B634" s="17" t="s">
        <v>752</v>
      </c>
      <c r="C634" s="18">
        <v>2020</v>
      </c>
      <c r="D634" s="19" t="s">
        <v>1579</v>
      </c>
      <c r="E634" s="20" t="s">
        <v>2408</v>
      </c>
    </row>
    <row r="635" spans="1:5" x14ac:dyDescent="0.3">
      <c r="A635" s="16">
        <v>634</v>
      </c>
      <c r="B635" s="17" t="s">
        <v>753</v>
      </c>
      <c r="C635" s="18">
        <v>2020</v>
      </c>
      <c r="D635" s="19" t="s">
        <v>1580</v>
      </c>
      <c r="E635" s="20" t="s">
        <v>2409</v>
      </c>
    </row>
    <row r="636" spans="1:5" x14ac:dyDescent="0.3">
      <c r="A636" s="16">
        <v>635</v>
      </c>
      <c r="B636" s="17" t="s">
        <v>754</v>
      </c>
      <c r="C636" s="18">
        <v>2020</v>
      </c>
      <c r="D636" s="19" t="s">
        <v>1581</v>
      </c>
      <c r="E636" s="20" t="s">
        <v>2410</v>
      </c>
    </row>
    <row r="637" spans="1:5" x14ac:dyDescent="0.3">
      <c r="A637" s="16">
        <v>636</v>
      </c>
      <c r="B637" s="17" t="s">
        <v>755</v>
      </c>
      <c r="C637" s="18">
        <v>2020</v>
      </c>
      <c r="D637" s="19" t="s">
        <v>1582</v>
      </c>
      <c r="E637" s="20" t="s">
        <v>2411</v>
      </c>
    </row>
    <row r="638" spans="1:5" x14ac:dyDescent="0.3">
      <c r="A638" s="16">
        <v>637</v>
      </c>
      <c r="B638" s="17" t="s">
        <v>756</v>
      </c>
      <c r="C638" s="18">
        <v>2020</v>
      </c>
      <c r="D638" s="19" t="s">
        <v>1583</v>
      </c>
      <c r="E638" s="20" t="s">
        <v>2412</v>
      </c>
    </row>
    <row r="639" spans="1:5" x14ac:dyDescent="0.3">
      <c r="A639" s="16">
        <v>638</v>
      </c>
      <c r="B639" s="17" t="s">
        <v>757</v>
      </c>
      <c r="C639" s="18">
        <v>2020</v>
      </c>
      <c r="D639" s="19" t="s">
        <v>1584</v>
      </c>
      <c r="E639" s="20" t="s">
        <v>2413</v>
      </c>
    </row>
    <row r="640" spans="1:5" x14ac:dyDescent="0.3">
      <c r="A640" s="16">
        <v>639</v>
      </c>
      <c r="B640" s="17" t="s">
        <v>758</v>
      </c>
      <c r="C640" s="18">
        <v>2020</v>
      </c>
      <c r="D640" s="19" t="s">
        <v>1585</v>
      </c>
      <c r="E640" s="20" t="s">
        <v>2414</v>
      </c>
    </row>
    <row r="641" spans="1:5" x14ac:dyDescent="0.3">
      <c r="A641" s="16">
        <v>640</v>
      </c>
      <c r="B641" s="17" t="s">
        <v>759</v>
      </c>
      <c r="C641" s="18">
        <v>2020</v>
      </c>
      <c r="D641" s="19" t="s">
        <v>1586</v>
      </c>
      <c r="E641" s="20" t="s">
        <v>2415</v>
      </c>
    </row>
    <row r="642" spans="1:5" x14ac:dyDescent="0.3">
      <c r="A642" s="16">
        <v>641</v>
      </c>
      <c r="B642" s="17" t="s">
        <v>760</v>
      </c>
      <c r="C642" s="18">
        <v>2020</v>
      </c>
      <c r="D642" s="19" t="s">
        <v>1587</v>
      </c>
      <c r="E642" s="20" t="s">
        <v>2416</v>
      </c>
    </row>
    <row r="643" spans="1:5" x14ac:dyDescent="0.3">
      <c r="A643" s="16">
        <v>642</v>
      </c>
      <c r="B643" s="17" t="s">
        <v>761</v>
      </c>
      <c r="C643" s="18">
        <v>2020</v>
      </c>
      <c r="D643" s="19" t="s">
        <v>1588</v>
      </c>
      <c r="E643" s="20" t="s">
        <v>2417</v>
      </c>
    </row>
    <row r="644" spans="1:5" x14ac:dyDescent="0.3">
      <c r="A644" s="16">
        <v>643</v>
      </c>
      <c r="B644" s="17" t="s">
        <v>762</v>
      </c>
      <c r="C644" s="18">
        <v>2020</v>
      </c>
      <c r="D644" s="19" t="s">
        <v>1589</v>
      </c>
      <c r="E644" s="20" t="s">
        <v>2418</v>
      </c>
    </row>
    <row r="645" spans="1:5" x14ac:dyDescent="0.3">
      <c r="A645" s="16">
        <v>644</v>
      </c>
      <c r="B645" s="17" t="s">
        <v>763</v>
      </c>
      <c r="C645" s="18">
        <v>2020</v>
      </c>
      <c r="D645" s="19" t="s">
        <v>1590</v>
      </c>
      <c r="E645" s="20" t="s">
        <v>2419</v>
      </c>
    </row>
    <row r="646" spans="1:5" x14ac:dyDescent="0.3">
      <c r="A646" s="16">
        <v>645</v>
      </c>
      <c r="B646" s="17" t="s">
        <v>764</v>
      </c>
      <c r="C646" s="18">
        <v>2020</v>
      </c>
      <c r="D646" s="19" t="s">
        <v>1591</v>
      </c>
      <c r="E646" s="20" t="s">
        <v>2420</v>
      </c>
    </row>
    <row r="647" spans="1:5" x14ac:dyDescent="0.3">
      <c r="A647" s="16">
        <v>646</v>
      </c>
      <c r="B647" s="17" t="s">
        <v>765</v>
      </c>
      <c r="C647" s="18">
        <v>2020</v>
      </c>
      <c r="D647" s="19" t="s">
        <v>1592</v>
      </c>
      <c r="E647" s="20" t="s">
        <v>2421</v>
      </c>
    </row>
    <row r="648" spans="1:5" x14ac:dyDescent="0.3">
      <c r="A648" s="16">
        <v>647</v>
      </c>
      <c r="B648" s="17" t="s">
        <v>766</v>
      </c>
      <c r="C648" s="18">
        <v>2020</v>
      </c>
      <c r="D648" s="19" t="s">
        <v>1593</v>
      </c>
      <c r="E648" s="20" t="s">
        <v>2422</v>
      </c>
    </row>
    <row r="649" spans="1:5" x14ac:dyDescent="0.3">
      <c r="A649" s="16">
        <v>648</v>
      </c>
      <c r="B649" s="17" t="s">
        <v>767</v>
      </c>
      <c r="C649" s="18">
        <v>2020</v>
      </c>
      <c r="D649" s="19" t="s">
        <v>1594</v>
      </c>
      <c r="E649" s="20" t="s">
        <v>2423</v>
      </c>
    </row>
    <row r="650" spans="1:5" x14ac:dyDescent="0.3">
      <c r="A650" s="16">
        <v>649</v>
      </c>
      <c r="B650" s="17" t="s">
        <v>768</v>
      </c>
      <c r="C650" s="18">
        <v>2020</v>
      </c>
      <c r="D650" s="19" t="s">
        <v>1595</v>
      </c>
      <c r="E650" s="20" t="s">
        <v>2424</v>
      </c>
    </row>
    <row r="651" spans="1:5" x14ac:dyDescent="0.3">
      <c r="A651" s="16">
        <v>650</v>
      </c>
      <c r="B651" s="17" t="s">
        <v>769</v>
      </c>
      <c r="C651" s="18">
        <v>2020</v>
      </c>
      <c r="D651" s="19" t="s">
        <v>1596</v>
      </c>
      <c r="E651" s="20" t="s">
        <v>2425</v>
      </c>
    </row>
    <row r="652" spans="1:5" x14ac:dyDescent="0.3">
      <c r="A652" s="16">
        <v>651</v>
      </c>
      <c r="B652" s="17" t="s">
        <v>769</v>
      </c>
      <c r="C652" s="18">
        <v>2020</v>
      </c>
      <c r="D652" s="19" t="s">
        <v>1597</v>
      </c>
      <c r="E652" s="20" t="s">
        <v>2426</v>
      </c>
    </row>
    <row r="653" spans="1:5" x14ac:dyDescent="0.3">
      <c r="A653" s="16">
        <v>652</v>
      </c>
      <c r="B653" s="17" t="s">
        <v>769</v>
      </c>
      <c r="C653" s="18">
        <v>2020</v>
      </c>
      <c r="D653" s="19" t="s">
        <v>1598</v>
      </c>
      <c r="E653" s="20" t="s">
        <v>2427</v>
      </c>
    </row>
    <row r="654" spans="1:5" x14ac:dyDescent="0.3">
      <c r="A654" s="16">
        <v>653</v>
      </c>
      <c r="B654" s="17" t="s">
        <v>770</v>
      </c>
      <c r="C654" s="18">
        <v>2020</v>
      </c>
      <c r="D654" s="19" t="s">
        <v>1599</v>
      </c>
      <c r="E654" s="20" t="s">
        <v>2428</v>
      </c>
    </row>
    <row r="655" spans="1:5" x14ac:dyDescent="0.3">
      <c r="A655" s="16">
        <v>654</v>
      </c>
      <c r="B655" s="17" t="s">
        <v>771</v>
      </c>
      <c r="C655" s="18">
        <v>2020</v>
      </c>
      <c r="D655" s="19" t="s">
        <v>1600</v>
      </c>
      <c r="E655" s="20" t="s">
        <v>2429</v>
      </c>
    </row>
    <row r="656" spans="1:5" x14ac:dyDescent="0.3">
      <c r="A656" s="16">
        <v>655</v>
      </c>
      <c r="B656" s="17" t="s">
        <v>772</v>
      </c>
      <c r="C656" s="18">
        <v>2020</v>
      </c>
      <c r="D656" s="19" t="s">
        <v>1601</v>
      </c>
      <c r="E656" s="20" t="s">
        <v>2430</v>
      </c>
    </row>
    <row r="657" spans="1:5" x14ac:dyDescent="0.3">
      <c r="A657" s="16">
        <v>656</v>
      </c>
      <c r="B657" s="17" t="s">
        <v>773</v>
      </c>
      <c r="C657" s="18">
        <v>2020</v>
      </c>
      <c r="D657" s="19" t="s">
        <v>1602</v>
      </c>
      <c r="E657" s="20" t="s">
        <v>2431</v>
      </c>
    </row>
    <row r="658" spans="1:5" x14ac:dyDescent="0.3">
      <c r="A658" s="16">
        <v>657</v>
      </c>
      <c r="B658" s="17" t="s">
        <v>774</v>
      </c>
      <c r="C658" s="18">
        <v>2020</v>
      </c>
      <c r="D658" s="19" t="s">
        <v>1603</v>
      </c>
      <c r="E658" s="20" t="s">
        <v>2432</v>
      </c>
    </row>
    <row r="659" spans="1:5" x14ac:dyDescent="0.3">
      <c r="A659" s="16">
        <v>658</v>
      </c>
      <c r="B659" s="17" t="s">
        <v>775</v>
      </c>
      <c r="C659" s="18">
        <v>2020</v>
      </c>
      <c r="D659" s="19" t="s">
        <v>1604</v>
      </c>
      <c r="E659" s="20" t="s">
        <v>2433</v>
      </c>
    </row>
    <row r="660" spans="1:5" x14ac:dyDescent="0.3">
      <c r="A660" s="16">
        <v>659</v>
      </c>
      <c r="B660" s="17" t="s">
        <v>776</v>
      </c>
      <c r="C660" s="18">
        <v>2020</v>
      </c>
      <c r="D660" s="19" t="s">
        <v>1605</v>
      </c>
      <c r="E660" s="20" t="s">
        <v>2434</v>
      </c>
    </row>
    <row r="661" spans="1:5" x14ac:dyDescent="0.3">
      <c r="A661" s="16">
        <v>660</v>
      </c>
      <c r="B661" s="17" t="s">
        <v>777</v>
      </c>
      <c r="C661" s="18">
        <v>2020</v>
      </c>
      <c r="D661" s="19" t="s">
        <v>1606</v>
      </c>
      <c r="E661" s="20" t="s">
        <v>2435</v>
      </c>
    </row>
    <row r="662" spans="1:5" x14ac:dyDescent="0.3">
      <c r="A662" s="16">
        <v>661</v>
      </c>
      <c r="B662" s="17" t="s">
        <v>778</v>
      </c>
      <c r="C662" s="18">
        <v>2020</v>
      </c>
      <c r="D662" s="19" t="s">
        <v>1607</v>
      </c>
      <c r="E662" s="20" t="s">
        <v>2436</v>
      </c>
    </row>
    <row r="663" spans="1:5" x14ac:dyDescent="0.3">
      <c r="A663" s="16">
        <v>662</v>
      </c>
      <c r="B663" s="17" t="s">
        <v>779</v>
      </c>
      <c r="C663" s="18">
        <v>2020</v>
      </c>
      <c r="D663" s="19" t="s">
        <v>1608</v>
      </c>
      <c r="E663" s="20" t="s">
        <v>2437</v>
      </c>
    </row>
    <row r="664" spans="1:5" x14ac:dyDescent="0.3">
      <c r="A664" s="16">
        <v>663</v>
      </c>
      <c r="B664" s="17" t="s">
        <v>780</v>
      </c>
      <c r="C664" s="18">
        <v>2020</v>
      </c>
      <c r="D664" s="19" t="s">
        <v>1609</v>
      </c>
      <c r="E664" s="20" t="s">
        <v>2438</v>
      </c>
    </row>
    <row r="665" spans="1:5" x14ac:dyDescent="0.3">
      <c r="A665" s="16">
        <v>664</v>
      </c>
      <c r="B665" s="17" t="s">
        <v>781</v>
      </c>
      <c r="C665" s="18">
        <v>2020</v>
      </c>
      <c r="D665" s="19" t="s">
        <v>1610</v>
      </c>
      <c r="E665" s="20" t="s">
        <v>2439</v>
      </c>
    </row>
    <row r="666" spans="1:5" x14ac:dyDescent="0.3">
      <c r="A666" s="16">
        <v>665</v>
      </c>
      <c r="B666" s="17" t="s">
        <v>782</v>
      </c>
      <c r="C666" s="18">
        <v>2020</v>
      </c>
      <c r="D666" s="19" t="s">
        <v>1611</v>
      </c>
      <c r="E666" s="20" t="s">
        <v>2440</v>
      </c>
    </row>
    <row r="667" spans="1:5" x14ac:dyDescent="0.3">
      <c r="A667" s="16">
        <v>666</v>
      </c>
      <c r="B667" s="17" t="s">
        <v>783</v>
      </c>
      <c r="C667" s="18">
        <v>2020</v>
      </c>
      <c r="D667" s="19" t="s">
        <v>1612</v>
      </c>
      <c r="E667" s="20" t="s">
        <v>2441</v>
      </c>
    </row>
    <row r="668" spans="1:5" x14ac:dyDescent="0.3">
      <c r="A668" s="16">
        <v>667</v>
      </c>
      <c r="B668" s="17" t="s">
        <v>784</v>
      </c>
      <c r="C668" s="18">
        <v>2020</v>
      </c>
      <c r="D668" s="19" t="s">
        <v>1613</v>
      </c>
      <c r="E668" s="20" t="s">
        <v>2442</v>
      </c>
    </row>
    <row r="669" spans="1:5" x14ac:dyDescent="0.3">
      <c r="A669" s="16">
        <v>668</v>
      </c>
      <c r="B669" s="17" t="s">
        <v>785</v>
      </c>
      <c r="C669" s="18">
        <v>2020</v>
      </c>
      <c r="D669" s="19" t="s">
        <v>1614</v>
      </c>
      <c r="E669" s="20" t="s">
        <v>2443</v>
      </c>
    </row>
    <row r="670" spans="1:5" x14ac:dyDescent="0.3">
      <c r="A670" s="16">
        <v>669</v>
      </c>
      <c r="B670" s="17" t="s">
        <v>786</v>
      </c>
      <c r="C670" s="18">
        <v>2020</v>
      </c>
      <c r="D670" s="19" t="s">
        <v>1615</v>
      </c>
      <c r="E670" s="20" t="s">
        <v>2444</v>
      </c>
    </row>
    <row r="671" spans="1:5" x14ac:dyDescent="0.3">
      <c r="A671" s="16">
        <v>670</v>
      </c>
      <c r="B671" s="17" t="s">
        <v>787</v>
      </c>
      <c r="C671" s="18">
        <v>2020</v>
      </c>
      <c r="D671" s="19" t="s">
        <v>1616</v>
      </c>
      <c r="E671" s="20" t="s">
        <v>2445</v>
      </c>
    </row>
    <row r="672" spans="1:5" x14ac:dyDescent="0.3">
      <c r="A672" s="16">
        <v>671</v>
      </c>
      <c r="B672" s="17" t="s">
        <v>788</v>
      </c>
      <c r="C672" s="18">
        <v>2020</v>
      </c>
      <c r="D672" s="19" t="s">
        <v>1617</v>
      </c>
      <c r="E672" s="20" t="s">
        <v>2446</v>
      </c>
    </row>
    <row r="673" spans="1:5" x14ac:dyDescent="0.3">
      <c r="A673" s="16">
        <v>672</v>
      </c>
      <c r="B673" s="17" t="s">
        <v>789</v>
      </c>
      <c r="C673" s="18">
        <v>2020</v>
      </c>
      <c r="D673" s="19" t="s">
        <v>1618</v>
      </c>
      <c r="E673" s="20" t="s">
        <v>2447</v>
      </c>
    </row>
    <row r="674" spans="1:5" x14ac:dyDescent="0.3">
      <c r="A674" s="16">
        <v>673</v>
      </c>
      <c r="B674" s="17" t="s">
        <v>790</v>
      </c>
      <c r="C674" s="18">
        <v>2020</v>
      </c>
      <c r="D674" s="19" t="s">
        <v>1619</v>
      </c>
      <c r="E674" s="20" t="s">
        <v>2448</v>
      </c>
    </row>
    <row r="675" spans="1:5" x14ac:dyDescent="0.3">
      <c r="A675" s="16">
        <v>674</v>
      </c>
      <c r="B675" s="17" t="s">
        <v>791</v>
      </c>
      <c r="C675" s="18">
        <v>2020</v>
      </c>
      <c r="D675" s="19" t="s">
        <v>1620</v>
      </c>
      <c r="E675" s="20" t="s">
        <v>2449</v>
      </c>
    </row>
    <row r="676" spans="1:5" x14ac:dyDescent="0.3">
      <c r="A676" s="16">
        <v>675</v>
      </c>
      <c r="B676" s="17" t="s">
        <v>792</v>
      </c>
      <c r="C676" s="18">
        <v>2020</v>
      </c>
      <c r="D676" s="19" t="s">
        <v>1621</v>
      </c>
      <c r="E676" s="20" t="s">
        <v>2450</v>
      </c>
    </row>
    <row r="677" spans="1:5" x14ac:dyDescent="0.3">
      <c r="A677" s="16">
        <v>676</v>
      </c>
      <c r="B677" s="17" t="s">
        <v>793</v>
      </c>
      <c r="C677" s="18">
        <v>2020</v>
      </c>
      <c r="D677" s="19" t="s">
        <v>1622</v>
      </c>
      <c r="E677" s="20" t="s">
        <v>2451</v>
      </c>
    </row>
    <row r="678" spans="1:5" x14ac:dyDescent="0.3">
      <c r="A678" s="16">
        <v>677</v>
      </c>
      <c r="B678" s="17" t="s">
        <v>794</v>
      </c>
      <c r="C678" s="18">
        <v>2020</v>
      </c>
      <c r="D678" s="19" t="s">
        <v>1623</v>
      </c>
      <c r="E678" s="20" t="s">
        <v>2452</v>
      </c>
    </row>
    <row r="679" spans="1:5" x14ac:dyDescent="0.3">
      <c r="A679" s="16">
        <v>678</v>
      </c>
      <c r="B679" s="17" t="s">
        <v>795</v>
      </c>
      <c r="C679" s="18">
        <v>2020</v>
      </c>
      <c r="D679" s="19" t="s">
        <v>1624</v>
      </c>
      <c r="E679" s="20" t="s">
        <v>2453</v>
      </c>
    </row>
    <row r="680" spans="1:5" x14ac:dyDescent="0.3">
      <c r="A680" s="16">
        <v>679</v>
      </c>
      <c r="B680" s="17" t="s">
        <v>796</v>
      </c>
      <c r="C680" s="18">
        <v>2020</v>
      </c>
      <c r="D680" s="19" t="s">
        <v>1625</v>
      </c>
      <c r="E680" s="20" t="s">
        <v>2454</v>
      </c>
    </row>
    <row r="681" spans="1:5" x14ac:dyDescent="0.3">
      <c r="A681" s="16">
        <v>680</v>
      </c>
      <c r="B681" s="17" t="s">
        <v>796</v>
      </c>
      <c r="C681" s="18">
        <v>2020</v>
      </c>
      <c r="D681" s="19" t="s">
        <v>1626</v>
      </c>
      <c r="E681" s="20" t="s">
        <v>2455</v>
      </c>
    </row>
    <row r="682" spans="1:5" x14ac:dyDescent="0.3">
      <c r="A682" s="16">
        <v>681</v>
      </c>
      <c r="B682" s="17" t="s">
        <v>797</v>
      </c>
      <c r="C682" s="18">
        <v>2020</v>
      </c>
      <c r="D682" s="19" t="s">
        <v>1627</v>
      </c>
      <c r="E682" s="20" t="s">
        <v>2456</v>
      </c>
    </row>
    <row r="683" spans="1:5" x14ac:dyDescent="0.3">
      <c r="A683" s="16">
        <v>682</v>
      </c>
      <c r="B683" s="17" t="s">
        <v>798</v>
      </c>
      <c r="C683" s="18">
        <v>2020</v>
      </c>
      <c r="D683" s="19" t="s">
        <v>1628</v>
      </c>
      <c r="E683" s="20" t="s">
        <v>2457</v>
      </c>
    </row>
    <row r="684" spans="1:5" x14ac:dyDescent="0.3">
      <c r="A684" s="16">
        <v>683</v>
      </c>
      <c r="B684" s="17" t="s">
        <v>799</v>
      </c>
      <c r="C684" s="18">
        <v>2020</v>
      </c>
      <c r="D684" s="19" t="s">
        <v>1629</v>
      </c>
      <c r="E684" s="20" t="s">
        <v>2458</v>
      </c>
    </row>
    <row r="685" spans="1:5" x14ac:dyDescent="0.3">
      <c r="A685" s="16">
        <v>684</v>
      </c>
      <c r="B685" s="17" t="s">
        <v>800</v>
      </c>
      <c r="C685" s="18">
        <v>2020</v>
      </c>
      <c r="D685" s="19" t="s">
        <v>1630</v>
      </c>
      <c r="E685" s="20" t="s">
        <v>2459</v>
      </c>
    </row>
    <row r="686" spans="1:5" x14ac:dyDescent="0.3">
      <c r="A686" s="16">
        <v>685</v>
      </c>
      <c r="B686" s="17" t="s">
        <v>801</v>
      </c>
      <c r="C686" s="18">
        <v>2020</v>
      </c>
      <c r="D686" s="19" t="s">
        <v>1631</v>
      </c>
      <c r="E686" s="20" t="s">
        <v>2460</v>
      </c>
    </row>
    <row r="687" spans="1:5" x14ac:dyDescent="0.3">
      <c r="A687" s="16">
        <v>686</v>
      </c>
      <c r="B687" s="17" t="s">
        <v>802</v>
      </c>
      <c r="C687" s="18">
        <v>2020</v>
      </c>
      <c r="D687" s="19" t="s">
        <v>1632</v>
      </c>
      <c r="E687" s="20" t="s">
        <v>2461</v>
      </c>
    </row>
    <row r="688" spans="1:5" x14ac:dyDescent="0.3">
      <c r="A688" s="16">
        <v>687</v>
      </c>
      <c r="B688" s="17" t="s">
        <v>803</v>
      </c>
      <c r="C688" s="18">
        <v>2020</v>
      </c>
      <c r="D688" s="19" t="s">
        <v>1633</v>
      </c>
      <c r="E688" s="20" t="s">
        <v>2462</v>
      </c>
    </row>
    <row r="689" spans="1:5" x14ac:dyDescent="0.3">
      <c r="A689" s="16">
        <v>688</v>
      </c>
      <c r="B689" s="17" t="s">
        <v>804</v>
      </c>
      <c r="C689" s="18">
        <v>2020</v>
      </c>
      <c r="D689" s="19" t="s">
        <v>1634</v>
      </c>
      <c r="E689" s="20" t="s">
        <v>2463</v>
      </c>
    </row>
    <row r="690" spans="1:5" x14ac:dyDescent="0.3">
      <c r="A690" s="16">
        <v>689</v>
      </c>
      <c r="B690" s="17" t="s">
        <v>805</v>
      </c>
      <c r="C690" s="18">
        <v>2020</v>
      </c>
      <c r="D690" s="19" t="s">
        <v>1635</v>
      </c>
      <c r="E690" s="20" t="s">
        <v>2464</v>
      </c>
    </row>
    <row r="691" spans="1:5" x14ac:dyDescent="0.3">
      <c r="A691" s="16">
        <v>690</v>
      </c>
      <c r="B691" s="17" t="s">
        <v>806</v>
      </c>
      <c r="C691" s="18">
        <v>2020</v>
      </c>
      <c r="D691" s="19" t="s">
        <v>1636</v>
      </c>
      <c r="E691" s="20" t="s">
        <v>2465</v>
      </c>
    </row>
    <row r="692" spans="1:5" x14ac:dyDescent="0.3">
      <c r="A692" s="16">
        <v>691</v>
      </c>
      <c r="B692" s="17" t="s">
        <v>807</v>
      </c>
      <c r="C692" s="18">
        <v>2020</v>
      </c>
      <c r="D692" s="19" t="s">
        <v>1637</v>
      </c>
      <c r="E692" s="20" t="s">
        <v>2466</v>
      </c>
    </row>
    <row r="693" spans="1:5" x14ac:dyDescent="0.3">
      <c r="A693" s="16">
        <v>692</v>
      </c>
      <c r="B693" s="17" t="s">
        <v>808</v>
      </c>
      <c r="C693" s="18">
        <v>2020</v>
      </c>
      <c r="D693" s="19" t="s">
        <v>1638</v>
      </c>
      <c r="E693" s="20" t="s">
        <v>2467</v>
      </c>
    </row>
    <row r="694" spans="1:5" x14ac:dyDescent="0.3">
      <c r="A694" s="16">
        <v>693</v>
      </c>
      <c r="B694" s="17" t="s">
        <v>809</v>
      </c>
      <c r="C694" s="18">
        <v>2020</v>
      </c>
      <c r="D694" s="19" t="s">
        <v>1639</v>
      </c>
      <c r="E694" s="20" t="s">
        <v>2468</v>
      </c>
    </row>
    <row r="695" spans="1:5" x14ac:dyDescent="0.3">
      <c r="A695" s="16">
        <v>694</v>
      </c>
      <c r="B695" s="17" t="s">
        <v>810</v>
      </c>
      <c r="C695" s="18">
        <v>2020</v>
      </c>
      <c r="D695" s="19" t="s">
        <v>1640</v>
      </c>
      <c r="E695" s="20" t="s">
        <v>2469</v>
      </c>
    </row>
    <row r="696" spans="1:5" x14ac:dyDescent="0.3">
      <c r="A696" s="16">
        <v>695</v>
      </c>
      <c r="B696" s="17" t="s">
        <v>811</v>
      </c>
      <c r="C696" s="18">
        <v>2020</v>
      </c>
      <c r="D696" s="19" t="s">
        <v>1641</v>
      </c>
      <c r="E696" s="20" t="s">
        <v>2470</v>
      </c>
    </row>
    <row r="697" spans="1:5" x14ac:dyDescent="0.3">
      <c r="A697" s="16">
        <v>696</v>
      </c>
      <c r="B697" s="17" t="s">
        <v>812</v>
      </c>
      <c r="C697" s="18">
        <v>2020</v>
      </c>
      <c r="D697" s="19" t="s">
        <v>1642</v>
      </c>
      <c r="E697" s="20" t="s">
        <v>2471</v>
      </c>
    </row>
    <row r="698" spans="1:5" x14ac:dyDescent="0.3">
      <c r="A698" s="16">
        <v>697</v>
      </c>
      <c r="B698" s="17" t="s">
        <v>813</v>
      </c>
      <c r="C698" s="18">
        <v>2020</v>
      </c>
      <c r="D698" s="19" t="s">
        <v>1643</v>
      </c>
      <c r="E698" s="20" t="s">
        <v>2472</v>
      </c>
    </row>
    <row r="699" spans="1:5" x14ac:dyDescent="0.3">
      <c r="A699" s="16">
        <v>698</v>
      </c>
      <c r="B699" s="17" t="s">
        <v>814</v>
      </c>
      <c r="C699" s="18">
        <v>2020</v>
      </c>
      <c r="D699" s="19" t="s">
        <v>1644</v>
      </c>
      <c r="E699" s="20" t="s">
        <v>2473</v>
      </c>
    </row>
    <row r="700" spans="1:5" x14ac:dyDescent="0.3">
      <c r="A700" s="16">
        <v>699</v>
      </c>
      <c r="B700" s="17" t="s">
        <v>815</v>
      </c>
      <c r="C700" s="18">
        <v>2020</v>
      </c>
      <c r="D700" s="19" t="s">
        <v>1645</v>
      </c>
      <c r="E700" s="20" t="s">
        <v>2474</v>
      </c>
    </row>
    <row r="701" spans="1:5" x14ac:dyDescent="0.3">
      <c r="A701" s="16">
        <v>700</v>
      </c>
      <c r="B701" s="17" t="s">
        <v>816</v>
      </c>
      <c r="C701" s="18">
        <v>2020</v>
      </c>
      <c r="D701" s="19" t="s">
        <v>1646</v>
      </c>
      <c r="E701" s="20" t="s">
        <v>2475</v>
      </c>
    </row>
    <row r="702" spans="1:5" x14ac:dyDescent="0.3">
      <c r="A702" s="16">
        <v>701</v>
      </c>
      <c r="B702" s="17" t="s">
        <v>817</v>
      </c>
      <c r="C702" s="18">
        <v>2020</v>
      </c>
      <c r="D702" s="19" t="s">
        <v>1647</v>
      </c>
      <c r="E702" s="20" t="s">
        <v>2476</v>
      </c>
    </row>
    <row r="703" spans="1:5" x14ac:dyDescent="0.3">
      <c r="A703" s="16">
        <v>702</v>
      </c>
      <c r="B703" s="17" t="s">
        <v>818</v>
      </c>
      <c r="C703" s="18">
        <v>2020</v>
      </c>
      <c r="D703" s="19" t="s">
        <v>1648</v>
      </c>
      <c r="E703" s="20" t="s">
        <v>2477</v>
      </c>
    </row>
    <row r="704" spans="1:5" x14ac:dyDescent="0.3">
      <c r="A704" s="16">
        <v>703</v>
      </c>
      <c r="B704" s="17" t="s">
        <v>819</v>
      </c>
      <c r="C704" s="18">
        <v>2020</v>
      </c>
      <c r="D704" s="19" t="s">
        <v>1649</v>
      </c>
      <c r="E704" s="20" t="s">
        <v>2478</v>
      </c>
    </row>
    <row r="705" spans="1:5" x14ac:dyDescent="0.3">
      <c r="A705" s="16">
        <v>704</v>
      </c>
      <c r="B705" s="17" t="s">
        <v>820</v>
      </c>
      <c r="C705" s="18">
        <v>2020</v>
      </c>
      <c r="D705" s="19" t="s">
        <v>1650</v>
      </c>
      <c r="E705" s="20" t="s">
        <v>2479</v>
      </c>
    </row>
    <row r="706" spans="1:5" x14ac:dyDescent="0.3">
      <c r="A706" s="16">
        <v>705</v>
      </c>
      <c r="B706" s="17" t="s">
        <v>821</v>
      </c>
      <c r="C706" s="18">
        <v>2020</v>
      </c>
      <c r="D706" s="19" t="s">
        <v>1651</v>
      </c>
      <c r="E706" s="20" t="s">
        <v>2480</v>
      </c>
    </row>
    <row r="707" spans="1:5" x14ac:dyDescent="0.3">
      <c r="A707" s="16">
        <v>706</v>
      </c>
      <c r="B707" s="17" t="s">
        <v>822</v>
      </c>
      <c r="C707" s="18">
        <v>2020</v>
      </c>
      <c r="D707" s="19" t="s">
        <v>1652</v>
      </c>
      <c r="E707" s="20" t="s">
        <v>2481</v>
      </c>
    </row>
    <row r="708" spans="1:5" x14ac:dyDescent="0.3">
      <c r="A708" s="16">
        <v>707</v>
      </c>
      <c r="B708" s="17" t="s">
        <v>823</v>
      </c>
      <c r="C708" s="18">
        <v>2020</v>
      </c>
      <c r="D708" s="19" t="s">
        <v>1653</v>
      </c>
      <c r="E708" s="20" t="s">
        <v>2482</v>
      </c>
    </row>
    <row r="709" spans="1:5" x14ac:dyDescent="0.3">
      <c r="A709" s="16">
        <v>708</v>
      </c>
      <c r="B709" s="17" t="s">
        <v>824</v>
      </c>
      <c r="C709" s="18">
        <v>2020</v>
      </c>
      <c r="D709" s="19" t="s">
        <v>1654</v>
      </c>
      <c r="E709" s="20" t="s">
        <v>2483</v>
      </c>
    </row>
    <row r="710" spans="1:5" x14ac:dyDescent="0.3">
      <c r="A710" s="16">
        <v>709</v>
      </c>
      <c r="B710" s="17" t="s">
        <v>825</v>
      </c>
      <c r="C710" s="18">
        <v>2020</v>
      </c>
      <c r="D710" s="19" t="s">
        <v>1655</v>
      </c>
      <c r="E710" s="20" t="s">
        <v>2484</v>
      </c>
    </row>
    <row r="711" spans="1:5" x14ac:dyDescent="0.3">
      <c r="A711" s="16">
        <v>710</v>
      </c>
      <c r="B711" s="17" t="s">
        <v>826</v>
      </c>
      <c r="C711" s="18">
        <v>2020</v>
      </c>
      <c r="D711" s="19" t="s">
        <v>1656</v>
      </c>
      <c r="E711" s="20" t="s">
        <v>2485</v>
      </c>
    </row>
    <row r="712" spans="1:5" x14ac:dyDescent="0.3">
      <c r="A712" s="16">
        <v>711</v>
      </c>
      <c r="B712" s="17" t="s">
        <v>827</v>
      </c>
      <c r="C712" s="18">
        <v>2020</v>
      </c>
      <c r="D712" s="19" t="s">
        <v>1657</v>
      </c>
      <c r="E712" s="20" t="s">
        <v>2486</v>
      </c>
    </row>
    <row r="713" spans="1:5" x14ac:dyDescent="0.3">
      <c r="A713" s="16">
        <v>712</v>
      </c>
      <c r="B713" s="17" t="s">
        <v>828</v>
      </c>
      <c r="C713" s="18">
        <v>2020</v>
      </c>
      <c r="D713" s="19" t="s">
        <v>1658</v>
      </c>
      <c r="E713" s="20" t="s">
        <v>2487</v>
      </c>
    </row>
    <row r="714" spans="1:5" x14ac:dyDescent="0.3">
      <c r="A714" s="16">
        <v>713</v>
      </c>
      <c r="B714" s="17" t="s">
        <v>829</v>
      </c>
      <c r="C714" s="18">
        <v>2020</v>
      </c>
      <c r="D714" s="19" t="s">
        <v>1659</v>
      </c>
      <c r="E714" s="20" t="s">
        <v>2488</v>
      </c>
    </row>
    <row r="715" spans="1:5" x14ac:dyDescent="0.3">
      <c r="A715" s="16">
        <v>714</v>
      </c>
      <c r="B715" s="17" t="s">
        <v>830</v>
      </c>
      <c r="C715" s="18">
        <v>2020</v>
      </c>
      <c r="D715" s="19" t="s">
        <v>1660</v>
      </c>
      <c r="E715" s="20" t="s">
        <v>2489</v>
      </c>
    </row>
    <row r="716" spans="1:5" x14ac:dyDescent="0.3">
      <c r="A716" s="16">
        <v>715</v>
      </c>
      <c r="B716" s="17" t="s">
        <v>831</v>
      </c>
      <c r="C716" s="18">
        <v>2020</v>
      </c>
      <c r="D716" s="19" t="s">
        <v>1661</v>
      </c>
      <c r="E716" s="20" t="s">
        <v>2490</v>
      </c>
    </row>
    <row r="717" spans="1:5" x14ac:dyDescent="0.3">
      <c r="A717" s="16">
        <v>716</v>
      </c>
      <c r="B717" s="17" t="s">
        <v>832</v>
      </c>
      <c r="C717" s="18">
        <v>2020</v>
      </c>
      <c r="D717" s="19" t="s">
        <v>1662</v>
      </c>
      <c r="E717" s="20" t="s">
        <v>2491</v>
      </c>
    </row>
    <row r="718" spans="1:5" x14ac:dyDescent="0.3">
      <c r="A718" s="16">
        <v>717</v>
      </c>
      <c r="B718" s="17" t="s">
        <v>833</v>
      </c>
      <c r="C718" s="18">
        <v>2020</v>
      </c>
      <c r="D718" s="19" t="s">
        <v>1663</v>
      </c>
      <c r="E718" s="20" t="s">
        <v>2492</v>
      </c>
    </row>
    <row r="719" spans="1:5" x14ac:dyDescent="0.3">
      <c r="A719" s="16">
        <v>718</v>
      </c>
      <c r="B719" s="17" t="s">
        <v>834</v>
      </c>
      <c r="C719" s="18">
        <v>2020</v>
      </c>
      <c r="D719" s="19" t="s">
        <v>1664</v>
      </c>
      <c r="E719" s="20" t="s">
        <v>2493</v>
      </c>
    </row>
    <row r="720" spans="1:5" x14ac:dyDescent="0.3">
      <c r="A720" s="16">
        <v>719</v>
      </c>
      <c r="B720" s="17" t="s">
        <v>835</v>
      </c>
      <c r="C720" s="18">
        <v>2020</v>
      </c>
      <c r="D720" s="19" t="s">
        <v>1665</v>
      </c>
      <c r="E720" s="20" t="s">
        <v>2494</v>
      </c>
    </row>
    <row r="721" spans="1:5" x14ac:dyDescent="0.3">
      <c r="A721" s="16">
        <v>720</v>
      </c>
      <c r="B721" s="17" t="s">
        <v>836</v>
      </c>
      <c r="C721" s="18">
        <v>2020</v>
      </c>
      <c r="D721" s="19" t="s">
        <v>1666</v>
      </c>
      <c r="E721" s="20" t="s">
        <v>2495</v>
      </c>
    </row>
    <row r="722" spans="1:5" x14ac:dyDescent="0.3">
      <c r="A722" s="16">
        <v>721</v>
      </c>
      <c r="B722" s="17" t="s">
        <v>837</v>
      </c>
      <c r="C722" s="18">
        <v>2020</v>
      </c>
      <c r="D722" s="19" t="s">
        <v>1667</v>
      </c>
      <c r="E722" s="20" t="s">
        <v>2496</v>
      </c>
    </row>
    <row r="723" spans="1:5" x14ac:dyDescent="0.3">
      <c r="A723" s="16">
        <v>722</v>
      </c>
      <c r="B723" s="17" t="s">
        <v>838</v>
      </c>
      <c r="C723" s="18">
        <v>2020</v>
      </c>
      <c r="D723" s="19" t="s">
        <v>1668</v>
      </c>
      <c r="E723" s="20" t="s">
        <v>2497</v>
      </c>
    </row>
    <row r="724" spans="1:5" x14ac:dyDescent="0.3">
      <c r="A724" s="16">
        <v>723</v>
      </c>
      <c r="B724" s="17" t="s">
        <v>839</v>
      </c>
      <c r="C724" s="18">
        <v>2020</v>
      </c>
      <c r="D724" s="19" t="s">
        <v>1669</v>
      </c>
      <c r="E724" s="20" t="s">
        <v>2498</v>
      </c>
    </row>
    <row r="725" spans="1:5" x14ac:dyDescent="0.3">
      <c r="A725" s="16">
        <v>724</v>
      </c>
      <c r="B725" s="17" t="s">
        <v>840</v>
      </c>
      <c r="C725" s="18">
        <v>2020</v>
      </c>
      <c r="D725" s="19" t="s">
        <v>1670</v>
      </c>
      <c r="E725" s="20" t="s">
        <v>2499</v>
      </c>
    </row>
    <row r="726" spans="1:5" x14ac:dyDescent="0.3">
      <c r="A726" s="16">
        <v>725</v>
      </c>
      <c r="B726" s="17" t="s">
        <v>841</v>
      </c>
      <c r="C726" s="18">
        <v>2020</v>
      </c>
      <c r="D726" s="19" t="s">
        <v>1671</v>
      </c>
      <c r="E726" s="20" t="s">
        <v>2500</v>
      </c>
    </row>
    <row r="727" spans="1:5" x14ac:dyDescent="0.3">
      <c r="A727" s="16">
        <v>726</v>
      </c>
      <c r="B727" s="17" t="s">
        <v>842</v>
      </c>
      <c r="C727" s="18">
        <v>2020</v>
      </c>
      <c r="D727" s="19" t="s">
        <v>1672</v>
      </c>
      <c r="E727" s="20" t="s">
        <v>2501</v>
      </c>
    </row>
    <row r="728" spans="1:5" x14ac:dyDescent="0.3">
      <c r="A728" s="16">
        <v>727</v>
      </c>
      <c r="B728" s="17" t="s">
        <v>843</v>
      </c>
      <c r="C728" s="18">
        <v>2020</v>
      </c>
      <c r="D728" s="19" t="s">
        <v>1673</v>
      </c>
      <c r="E728" s="20" t="s">
        <v>2502</v>
      </c>
    </row>
    <row r="729" spans="1:5" x14ac:dyDescent="0.3">
      <c r="A729" s="16">
        <v>728</v>
      </c>
      <c r="B729" s="17" t="s">
        <v>844</v>
      </c>
      <c r="C729" s="18">
        <v>2020</v>
      </c>
      <c r="D729" s="19" t="s">
        <v>1674</v>
      </c>
      <c r="E729" s="20" t="s">
        <v>2503</v>
      </c>
    </row>
    <row r="730" spans="1:5" x14ac:dyDescent="0.3">
      <c r="A730" s="16">
        <v>729</v>
      </c>
      <c r="B730" s="17" t="s">
        <v>845</v>
      </c>
      <c r="C730" s="18">
        <v>2020</v>
      </c>
      <c r="D730" s="19" t="s">
        <v>1675</v>
      </c>
      <c r="E730" s="20" t="s">
        <v>2504</v>
      </c>
    </row>
    <row r="731" spans="1:5" x14ac:dyDescent="0.3">
      <c r="A731" s="16">
        <v>730</v>
      </c>
      <c r="B731" s="17" t="s">
        <v>846</v>
      </c>
      <c r="C731" s="18">
        <v>2020</v>
      </c>
      <c r="D731" s="19" t="s">
        <v>1676</v>
      </c>
      <c r="E731" s="20" t="s">
        <v>2505</v>
      </c>
    </row>
    <row r="732" spans="1:5" x14ac:dyDescent="0.3">
      <c r="A732" s="16">
        <v>731</v>
      </c>
      <c r="B732" s="17" t="s">
        <v>847</v>
      </c>
      <c r="C732" s="18">
        <v>2020</v>
      </c>
      <c r="D732" s="19" t="s">
        <v>1677</v>
      </c>
      <c r="E732" s="20" t="s">
        <v>2506</v>
      </c>
    </row>
    <row r="733" spans="1:5" x14ac:dyDescent="0.3">
      <c r="A733" s="16">
        <v>732</v>
      </c>
      <c r="B733" s="17" t="s">
        <v>848</v>
      </c>
      <c r="C733" s="18">
        <v>2020</v>
      </c>
      <c r="D733" s="19" t="s">
        <v>1678</v>
      </c>
      <c r="E733" s="20" t="s">
        <v>2507</v>
      </c>
    </row>
    <row r="734" spans="1:5" x14ac:dyDescent="0.3">
      <c r="A734" s="16">
        <v>733</v>
      </c>
      <c r="B734" s="17" t="s">
        <v>849</v>
      </c>
      <c r="C734" s="18">
        <v>2020</v>
      </c>
      <c r="D734" s="19" t="s">
        <v>1679</v>
      </c>
      <c r="E734" s="20" t="s">
        <v>2508</v>
      </c>
    </row>
    <row r="735" spans="1:5" x14ac:dyDescent="0.3">
      <c r="A735" s="16">
        <v>734</v>
      </c>
      <c r="B735" s="17" t="s">
        <v>850</v>
      </c>
      <c r="C735" s="18">
        <v>2020</v>
      </c>
      <c r="D735" s="19" t="s">
        <v>1680</v>
      </c>
      <c r="E735" s="20" t="s">
        <v>2509</v>
      </c>
    </row>
    <row r="736" spans="1:5" x14ac:dyDescent="0.3">
      <c r="A736" s="16">
        <v>735</v>
      </c>
      <c r="B736" s="17" t="s">
        <v>851</v>
      </c>
      <c r="C736" s="18">
        <v>2020</v>
      </c>
      <c r="D736" s="19" t="s">
        <v>1681</v>
      </c>
      <c r="E736" s="20" t="s">
        <v>2510</v>
      </c>
    </row>
    <row r="737" spans="1:5" x14ac:dyDescent="0.3">
      <c r="A737" s="16">
        <v>736</v>
      </c>
      <c r="B737" s="17" t="s">
        <v>852</v>
      </c>
      <c r="C737" s="18">
        <v>2020</v>
      </c>
      <c r="D737" s="19" t="s">
        <v>1682</v>
      </c>
      <c r="E737" s="20" t="s">
        <v>2511</v>
      </c>
    </row>
    <row r="738" spans="1:5" x14ac:dyDescent="0.3">
      <c r="A738" s="16">
        <v>737</v>
      </c>
      <c r="B738" s="17" t="s">
        <v>853</v>
      </c>
      <c r="C738" s="18">
        <v>2020</v>
      </c>
      <c r="D738" s="19" t="s">
        <v>1683</v>
      </c>
      <c r="E738" s="20" t="s">
        <v>2512</v>
      </c>
    </row>
    <row r="739" spans="1:5" x14ac:dyDescent="0.3">
      <c r="A739" s="16">
        <v>738</v>
      </c>
      <c r="B739" s="17" t="s">
        <v>854</v>
      </c>
      <c r="C739" s="18">
        <v>2020</v>
      </c>
      <c r="D739" s="19" t="s">
        <v>1684</v>
      </c>
      <c r="E739" s="20" t="s">
        <v>2513</v>
      </c>
    </row>
    <row r="740" spans="1:5" x14ac:dyDescent="0.3">
      <c r="A740" s="16">
        <v>739</v>
      </c>
      <c r="B740" s="17" t="s">
        <v>855</v>
      </c>
      <c r="C740" s="18">
        <v>2020</v>
      </c>
      <c r="D740" s="19" t="s">
        <v>1685</v>
      </c>
      <c r="E740" s="20" t="s">
        <v>2514</v>
      </c>
    </row>
    <row r="741" spans="1:5" x14ac:dyDescent="0.3">
      <c r="A741" s="16">
        <v>740</v>
      </c>
      <c r="B741" s="17" t="s">
        <v>856</v>
      </c>
      <c r="C741" s="18">
        <v>2020</v>
      </c>
      <c r="D741" s="19" t="s">
        <v>1686</v>
      </c>
      <c r="E741" s="20" t="s">
        <v>2515</v>
      </c>
    </row>
    <row r="742" spans="1:5" x14ac:dyDescent="0.3">
      <c r="A742" s="16">
        <v>741</v>
      </c>
      <c r="B742" s="17" t="s">
        <v>857</v>
      </c>
      <c r="C742" s="18">
        <v>2020</v>
      </c>
      <c r="D742" s="19" t="s">
        <v>1687</v>
      </c>
      <c r="E742" s="20" t="s">
        <v>2516</v>
      </c>
    </row>
    <row r="743" spans="1:5" x14ac:dyDescent="0.3">
      <c r="A743" s="16">
        <v>742</v>
      </c>
      <c r="B743" s="17" t="s">
        <v>858</v>
      </c>
      <c r="C743" s="18">
        <v>2020</v>
      </c>
      <c r="D743" s="19" t="s">
        <v>1688</v>
      </c>
      <c r="E743" s="20" t="s">
        <v>2517</v>
      </c>
    </row>
    <row r="744" spans="1:5" x14ac:dyDescent="0.3">
      <c r="A744" s="16">
        <v>743</v>
      </c>
      <c r="B744" s="17" t="s">
        <v>859</v>
      </c>
      <c r="C744" s="18">
        <v>2020</v>
      </c>
      <c r="D744" s="19" t="s">
        <v>1689</v>
      </c>
      <c r="E744" s="20" t="s">
        <v>2518</v>
      </c>
    </row>
    <row r="745" spans="1:5" x14ac:dyDescent="0.3">
      <c r="A745" s="16">
        <v>744</v>
      </c>
      <c r="B745" s="17" t="s">
        <v>860</v>
      </c>
      <c r="C745" s="18">
        <v>2020</v>
      </c>
      <c r="D745" s="19" t="s">
        <v>1690</v>
      </c>
      <c r="E745" s="20" t="s">
        <v>2519</v>
      </c>
    </row>
    <row r="746" spans="1:5" x14ac:dyDescent="0.3">
      <c r="A746" s="16">
        <v>745</v>
      </c>
      <c r="B746" s="17" t="s">
        <v>861</v>
      </c>
      <c r="C746" s="18">
        <v>2020</v>
      </c>
      <c r="D746" s="19" t="s">
        <v>1691</v>
      </c>
      <c r="E746" s="20" t="s">
        <v>2520</v>
      </c>
    </row>
    <row r="747" spans="1:5" x14ac:dyDescent="0.3">
      <c r="A747" s="16">
        <v>746</v>
      </c>
      <c r="B747" s="17" t="s">
        <v>862</v>
      </c>
      <c r="C747" s="18">
        <v>2020</v>
      </c>
      <c r="D747" s="19" t="s">
        <v>1692</v>
      </c>
      <c r="E747" s="20" t="s">
        <v>2521</v>
      </c>
    </row>
    <row r="748" spans="1:5" x14ac:dyDescent="0.3">
      <c r="A748" s="16">
        <v>747</v>
      </c>
      <c r="B748" s="17" t="s">
        <v>863</v>
      </c>
      <c r="C748" s="18">
        <v>2020</v>
      </c>
      <c r="D748" s="19" t="s">
        <v>1693</v>
      </c>
      <c r="E748" s="20" t="s">
        <v>2522</v>
      </c>
    </row>
    <row r="749" spans="1:5" x14ac:dyDescent="0.3">
      <c r="A749" s="16">
        <v>748</v>
      </c>
      <c r="B749" s="17" t="s">
        <v>864</v>
      </c>
      <c r="C749" s="18">
        <v>2020</v>
      </c>
      <c r="D749" s="19" t="s">
        <v>1694</v>
      </c>
      <c r="E749" s="20" t="s">
        <v>2523</v>
      </c>
    </row>
    <row r="750" spans="1:5" x14ac:dyDescent="0.3">
      <c r="A750" s="16">
        <v>749</v>
      </c>
      <c r="B750" s="17" t="s">
        <v>865</v>
      </c>
      <c r="C750" s="18">
        <v>2020</v>
      </c>
      <c r="D750" s="19" t="s">
        <v>1695</v>
      </c>
      <c r="E750" s="20" t="s">
        <v>2524</v>
      </c>
    </row>
    <row r="751" spans="1:5" x14ac:dyDescent="0.3">
      <c r="A751" s="16">
        <v>750</v>
      </c>
      <c r="B751" s="17" t="s">
        <v>866</v>
      </c>
      <c r="C751" s="18">
        <v>2020</v>
      </c>
      <c r="D751" s="19" t="s">
        <v>1696</v>
      </c>
      <c r="E751" s="20" t="s">
        <v>2525</v>
      </c>
    </row>
    <row r="752" spans="1:5" x14ac:dyDescent="0.3">
      <c r="A752" s="16">
        <v>751</v>
      </c>
      <c r="B752" s="17" t="s">
        <v>867</v>
      </c>
      <c r="C752" s="18">
        <v>2020</v>
      </c>
      <c r="D752" s="19" t="s">
        <v>1697</v>
      </c>
      <c r="E752" s="20" t="s">
        <v>2526</v>
      </c>
    </row>
    <row r="753" spans="1:5" x14ac:dyDescent="0.3">
      <c r="A753" s="16">
        <v>752</v>
      </c>
      <c r="B753" s="17" t="s">
        <v>868</v>
      </c>
      <c r="C753" s="18">
        <v>2020</v>
      </c>
      <c r="D753" s="19" t="s">
        <v>1698</v>
      </c>
      <c r="E753" s="20" t="s">
        <v>2527</v>
      </c>
    </row>
    <row r="754" spans="1:5" x14ac:dyDescent="0.3">
      <c r="A754" s="16">
        <v>753</v>
      </c>
      <c r="B754" s="17" t="s">
        <v>869</v>
      </c>
      <c r="C754" s="18">
        <v>2020</v>
      </c>
      <c r="D754" s="19" t="s">
        <v>1699</v>
      </c>
      <c r="E754" s="20" t="s">
        <v>2528</v>
      </c>
    </row>
    <row r="755" spans="1:5" x14ac:dyDescent="0.3">
      <c r="A755" s="16">
        <v>754</v>
      </c>
      <c r="B755" s="17" t="s">
        <v>870</v>
      </c>
      <c r="C755" s="18">
        <v>2020</v>
      </c>
      <c r="D755" s="19" t="s">
        <v>1700</v>
      </c>
      <c r="E755" s="20" t="s">
        <v>2529</v>
      </c>
    </row>
    <row r="756" spans="1:5" x14ac:dyDescent="0.3">
      <c r="A756" s="16">
        <v>755</v>
      </c>
      <c r="B756" s="17" t="s">
        <v>871</v>
      </c>
      <c r="C756" s="18">
        <v>2020</v>
      </c>
      <c r="D756" s="19" t="s">
        <v>1701</v>
      </c>
      <c r="E756" s="20" t="s">
        <v>2530</v>
      </c>
    </row>
    <row r="757" spans="1:5" x14ac:dyDescent="0.3">
      <c r="A757" s="16">
        <v>756</v>
      </c>
      <c r="B757" s="17" t="s">
        <v>872</v>
      </c>
      <c r="C757" s="18">
        <v>2020</v>
      </c>
      <c r="D757" s="19" t="s">
        <v>1702</v>
      </c>
      <c r="E757" s="20" t="s">
        <v>2531</v>
      </c>
    </row>
    <row r="758" spans="1:5" x14ac:dyDescent="0.3">
      <c r="A758" s="16">
        <v>757</v>
      </c>
      <c r="B758" s="17" t="s">
        <v>873</v>
      </c>
      <c r="C758" s="18">
        <v>2020</v>
      </c>
      <c r="D758" s="19" t="s">
        <v>1703</v>
      </c>
      <c r="E758" s="20" t="s">
        <v>2532</v>
      </c>
    </row>
    <row r="759" spans="1:5" x14ac:dyDescent="0.3">
      <c r="A759" s="16">
        <v>758</v>
      </c>
      <c r="B759" s="17" t="s">
        <v>874</v>
      </c>
      <c r="C759" s="18">
        <v>2020</v>
      </c>
      <c r="D759" s="19" t="s">
        <v>1704</v>
      </c>
      <c r="E759" s="20" t="s">
        <v>2533</v>
      </c>
    </row>
    <row r="760" spans="1:5" x14ac:dyDescent="0.3">
      <c r="A760" s="16">
        <v>759</v>
      </c>
      <c r="B760" s="17" t="s">
        <v>875</v>
      </c>
      <c r="C760" s="18">
        <v>2020</v>
      </c>
      <c r="D760" s="19" t="s">
        <v>1705</v>
      </c>
      <c r="E760" s="20" t="s">
        <v>2534</v>
      </c>
    </row>
    <row r="761" spans="1:5" x14ac:dyDescent="0.3">
      <c r="A761" s="16">
        <v>760</v>
      </c>
      <c r="B761" s="17" t="s">
        <v>876</v>
      </c>
      <c r="C761" s="18">
        <v>2020</v>
      </c>
      <c r="D761" s="19" t="s">
        <v>1706</v>
      </c>
      <c r="E761" s="20" t="s">
        <v>2535</v>
      </c>
    </row>
    <row r="762" spans="1:5" x14ac:dyDescent="0.3">
      <c r="A762" s="16">
        <v>761</v>
      </c>
      <c r="B762" s="17" t="s">
        <v>877</v>
      </c>
      <c r="C762" s="18">
        <v>2020</v>
      </c>
      <c r="D762" s="19" t="s">
        <v>1707</v>
      </c>
      <c r="E762" s="20" t="s">
        <v>2536</v>
      </c>
    </row>
    <row r="763" spans="1:5" x14ac:dyDescent="0.3">
      <c r="A763" s="16">
        <v>762</v>
      </c>
      <c r="B763" s="17" t="s">
        <v>878</v>
      </c>
      <c r="C763" s="18">
        <v>2020</v>
      </c>
      <c r="D763" s="19" t="s">
        <v>1708</v>
      </c>
      <c r="E763" s="20" t="s">
        <v>2537</v>
      </c>
    </row>
    <row r="764" spans="1:5" x14ac:dyDescent="0.3">
      <c r="A764" s="16">
        <v>763</v>
      </c>
      <c r="B764" s="17" t="s">
        <v>879</v>
      </c>
      <c r="C764" s="18">
        <v>2020</v>
      </c>
      <c r="D764" s="19" t="s">
        <v>1709</v>
      </c>
      <c r="E764" s="20" t="s">
        <v>2538</v>
      </c>
    </row>
    <row r="765" spans="1:5" x14ac:dyDescent="0.3">
      <c r="A765" s="16">
        <v>764</v>
      </c>
      <c r="B765" s="17" t="s">
        <v>880</v>
      </c>
      <c r="C765" s="18">
        <v>2020</v>
      </c>
      <c r="D765" s="19" t="s">
        <v>1710</v>
      </c>
      <c r="E765" s="20" t="s">
        <v>2539</v>
      </c>
    </row>
    <row r="766" spans="1:5" x14ac:dyDescent="0.3">
      <c r="A766" s="16">
        <v>765</v>
      </c>
      <c r="B766" s="17" t="s">
        <v>881</v>
      </c>
      <c r="C766" s="18">
        <v>2020</v>
      </c>
      <c r="D766" s="19" t="s">
        <v>1711</v>
      </c>
      <c r="E766" s="20" t="s">
        <v>2540</v>
      </c>
    </row>
    <row r="767" spans="1:5" x14ac:dyDescent="0.3">
      <c r="A767" s="16">
        <v>766</v>
      </c>
      <c r="B767" s="17" t="s">
        <v>882</v>
      </c>
      <c r="C767" s="18">
        <v>2020</v>
      </c>
      <c r="D767" s="19" t="s">
        <v>1712</v>
      </c>
      <c r="E767" s="20" t="s">
        <v>2541</v>
      </c>
    </row>
    <row r="768" spans="1:5" x14ac:dyDescent="0.3">
      <c r="A768" s="16">
        <v>767</v>
      </c>
      <c r="B768" s="17" t="s">
        <v>883</v>
      </c>
      <c r="C768" s="18">
        <v>2020</v>
      </c>
      <c r="D768" s="19" t="s">
        <v>1713</v>
      </c>
      <c r="E768" s="20" t="s">
        <v>2542</v>
      </c>
    </row>
    <row r="769" spans="1:5" x14ac:dyDescent="0.3">
      <c r="A769" s="16">
        <v>768</v>
      </c>
      <c r="B769" s="17" t="s">
        <v>884</v>
      </c>
      <c r="C769" s="18">
        <v>2020</v>
      </c>
      <c r="D769" s="19" t="s">
        <v>1714</v>
      </c>
      <c r="E769" s="20" t="s">
        <v>2543</v>
      </c>
    </row>
    <row r="770" spans="1:5" x14ac:dyDescent="0.3">
      <c r="A770" s="16">
        <v>769</v>
      </c>
      <c r="B770" s="17" t="s">
        <v>885</v>
      </c>
      <c r="C770" s="18">
        <v>2020</v>
      </c>
      <c r="D770" s="19" t="s">
        <v>1715</v>
      </c>
      <c r="E770" s="20" t="s">
        <v>2544</v>
      </c>
    </row>
    <row r="771" spans="1:5" x14ac:dyDescent="0.3">
      <c r="A771" s="16">
        <v>770</v>
      </c>
      <c r="B771" s="17" t="s">
        <v>886</v>
      </c>
      <c r="C771" s="18">
        <v>2020</v>
      </c>
      <c r="D771" s="19" t="s">
        <v>1716</v>
      </c>
      <c r="E771" s="20" t="s">
        <v>2545</v>
      </c>
    </row>
    <row r="772" spans="1:5" x14ac:dyDescent="0.3">
      <c r="A772" s="16">
        <v>771</v>
      </c>
      <c r="B772" s="17" t="s">
        <v>887</v>
      </c>
      <c r="C772" s="18">
        <v>2020</v>
      </c>
      <c r="D772" s="19" t="s">
        <v>1717</v>
      </c>
      <c r="E772" s="20" t="s">
        <v>2546</v>
      </c>
    </row>
    <row r="773" spans="1:5" x14ac:dyDescent="0.3">
      <c r="A773" s="16">
        <v>772</v>
      </c>
      <c r="B773" s="17" t="s">
        <v>888</v>
      </c>
      <c r="C773" s="18">
        <v>2020</v>
      </c>
      <c r="D773" s="19" t="s">
        <v>1718</v>
      </c>
      <c r="E773" s="20" t="s">
        <v>2547</v>
      </c>
    </row>
    <row r="774" spans="1:5" x14ac:dyDescent="0.3">
      <c r="A774" s="16">
        <v>773</v>
      </c>
      <c r="B774" s="17" t="s">
        <v>889</v>
      </c>
      <c r="C774" s="18">
        <v>2020</v>
      </c>
      <c r="D774" s="19" t="s">
        <v>1719</v>
      </c>
      <c r="E774" s="20" t="s">
        <v>2548</v>
      </c>
    </row>
    <row r="775" spans="1:5" x14ac:dyDescent="0.3">
      <c r="A775" s="16">
        <v>774</v>
      </c>
      <c r="B775" s="17" t="s">
        <v>890</v>
      </c>
      <c r="C775" s="18">
        <v>2020</v>
      </c>
      <c r="D775" s="19" t="s">
        <v>1720</v>
      </c>
      <c r="E775" s="20" t="s">
        <v>2549</v>
      </c>
    </row>
    <row r="776" spans="1:5" x14ac:dyDescent="0.3">
      <c r="A776" s="16">
        <v>775</v>
      </c>
      <c r="B776" s="17" t="s">
        <v>891</v>
      </c>
      <c r="C776" s="18">
        <v>2020</v>
      </c>
      <c r="D776" s="19" t="s">
        <v>1721</v>
      </c>
      <c r="E776" s="20" t="s">
        <v>2550</v>
      </c>
    </row>
    <row r="777" spans="1:5" x14ac:dyDescent="0.3">
      <c r="A777" s="16">
        <v>776</v>
      </c>
      <c r="B777" s="17" t="s">
        <v>892</v>
      </c>
      <c r="C777" s="18">
        <v>2020</v>
      </c>
      <c r="D777" s="19" t="s">
        <v>1722</v>
      </c>
      <c r="E777" s="20" t="s">
        <v>2551</v>
      </c>
    </row>
    <row r="778" spans="1:5" x14ac:dyDescent="0.3">
      <c r="A778" s="16">
        <v>777</v>
      </c>
      <c r="B778" s="17" t="s">
        <v>893</v>
      </c>
      <c r="C778" s="18">
        <v>2020</v>
      </c>
      <c r="D778" s="19" t="s">
        <v>1723</v>
      </c>
      <c r="E778" s="20" t="s">
        <v>2552</v>
      </c>
    </row>
    <row r="779" spans="1:5" x14ac:dyDescent="0.3">
      <c r="A779" s="16">
        <v>778</v>
      </c>
      <c r="B779" s="17" t="s">
        <v>894</v>
      </c>
      <c r="C779" s="18">
        <v>2020</v>
      </c>
      <c r="D779" s="19" t="s">
        <v>1724</v>
      </c>
      <c r="E779" s="20" t="s">
        <v>2553</v>
      </c>
    </row>
    <row r="780" spans="1:5" x14ac:dyDescent="0.3">
      <c r="A780" s="16">
        <v>779</v>
      </c>
      <c r="B780" s="17" t="s">
        <v>895</v>
      </c>
      <c r="C780" s="18">
        <v>2020</v>
      </c>
      <c r="D780" s="19" t="s">
        <v>1725</v>
      </c>
      <c r="E780" s="20" t="s">
        <v>2554</v>
      </c>
    </row>
    <row r="781" spans="1:5" x14ac:dyDescent="0.3">
      <c r="A781" s="16">
        <v>780</v>
      </c>
      <c r="B781" s="17" t="s">
        <v>896</v>
      </c>
      <c r="C781" s="18">
        <v>2020</v>
      </c>
      <c r="D781" s="19" t="s">
        <v>1726</v>
      </c>
      <c r="E781" s="20" t="s">
        <v>2555</v>
      </c>
    </row>
    <row r="782" spans="1:5" x14ac:dyDescent="0.3">
      <c r="A782" s="16">
        <v>781</v>
      </c>
      <c r="B782" s="17" t="s">
        <v>897</v>
      </c>
      <c r="C782" s="18">
        <v>2020</v>
      </c>
      <c r="D782" s="19" t="s">
        <v>1727</v>
      </c>
      <c r="E782" s="20" t="s">
        <v>2556</v>
      </c>
    </row>
    <row r="783" spans="1:5" x14ac:dyDescent="0.3">
      <c r="A783" s="16">
        <v>782</v>
      </c>
      <c r="B783" s="17" t="s">
        <v>898</v>
      </c>
      <c r="C783" s="18">
        <v>2020</v>
      </c>
      <c r="D783" s="19" t="s">
        <v>1728</v>
      </c>
      <c r="E783" s="20" t="s">
        <v>2557</v>
      </c>
    </row>
    <row r="784" spans="1:5" x14ac:dyDescent="0.3">
      <c r="A784" s="16">
        <v>783</v>
      </c>
      <c r="B784" s="17" t="s">
        <v>899</v>
      </c>
      <c r="C784" s="18">
        <v>2020</v>
      </c>
      <c r="D784" s="19" t="s">
        <v>1729</v>
      </c>
      <c r="E784" s="20" t="s">
        <v>2558</v>
      </c>
    </row>
    <row r="785" spans="1:5" x14ac:dyDescent="0.3">
      <c r="A785" s="16">
        <v>784</v>
      </c>
      <c r="B785" s="17" t="s">
        <v>900</v>
      </c>
      <c r="C785" s="18">
        <v>2020</v>
      </c>
      <c r="D785" s="19" t="s">
        <v>1730</v>
      </c>
      <c r="E785" s="20" t="s">
        <v>2559</v>
      </c>
    </row>
    <row r="786" spans="1:5" x14ac:dyDescent="0.3">
      <c r="A786" s="16">
        <v>785</v>
      </c>
      <c r="B786" s="17" t="s">
        <v>901</v>
      </c>
      <c r="C786" s="18">
        <v>2020</v>
      </c>
      <c r="D786" s="19" t="s">
        <v>1731</v>
      </c>
      <c r="E786" s="20" t="s">
        <v>2560</v>
      </c>
    </row>
    <row r="787" spans="1:5" x14ac:dyDescent="0.3">
      <c r="A787" s="16">
        <v>786</v>
      </c>
      <c r="B787" s="17" t="s">
        <v>902</v>
      </c>
      <c r="C787" s="18">
        <v>2020</v>
      </c>
      <c r="D787" s="19" t="s">
        <v>1732</v>
      </c>
      <c r="E787" s="20" t="s">
        <v>2561</v>
      </c>
    </row>
    <row r="788" spans="1:5" x14ac:dyDescent="0.3">
      <c r="A788" s="16">
        <v>787</v>
      </c>
      <c r="B788" s="17" t="s">
        <v>903</v>
      </c>
      <c r="C788" s="18">
        <v>2020</v>
      </c>
      <c r="D788" s="19" t="s">
        <v>1733</v>
      </c>
      <c r="E788" s="20" t="s">
        <v>2562</v>
      </c>
    </row>
    <row r="789" spans="1:5" x14ac:dyDescent="0.3">
      <c r="A789" s="16">
        <v>788</v>
      </c>
      <c r="B789" s="17" t="s">
        <v>904</v>
      </c>
      <c r="C789" s="18">
        <v>2020</v>
      </c>
      <c r="D789" s="19" t="s">
        <v>1734</v>
      </c>
      <c r="E789" s="20" t="s">
        <v>2563</v>
      </c>
    </row>
    <row r="790" spans="1:5" x14ac:dyDescent="0.3">
      <c r="A790" s="16">
        <v>789</v>
      </c>
      <c r="B790" s="17" t="s">
        <v>905</v>
      </c>
      <c r="C790" s="18">
        <v>2020</v>
      </c>
      <c r="D790" s="19" t="s">
        <v>1735</v>
      </c>
      <c r="E790" s="20" t="s">
        <v>2564</v>
      </c>
    </row>
    <row r="791" spans="1:5" x14ac:dyDescent="0.3">
      <c r="A791" s="16">
        <v>790</v>
      </c>
      <c r="B791" s="17" t="s">
        <v>906</v>
      </c>
      <c r="C791" s="18">
        <v>2020</v>
      </c>
      <c r="D791" s="19" t="s">
        <v>1736</v>
      </c>
      <c r="E791" s="20" t="s">
        <v>2565</v>
      </c>
    </row>
    <row r="792" spans="1:5" x14ac:dyDescent="0.3">
      <c r="A792" s="16">
        <v>791</v>
      </c>
      <c r="B792" s="17" t="s">
        <v>907</v>
      </c>
      <c r="C792" s="18">
        <v>2020</v>
      </c>
      <c r="D792" s="19" t="s">
        <v>1737</v>
      </c>
      <c r="E792" s="20" t="s">
        <v>2566</v>
      </c>
    </row>
    <row r="793" spans="1:5" x14ac:dyDescent="0.3">
      <c r="A793" s="16">
        <v>792</v>
      </c>
      <c r="B793" s="17" t="s">
        <v>908</v>
      </c>
      <c r="C793" s="18">
        <v>2020</v>
      </c>
      <c r="D793" s="19" t="s">
        <v>1738</v>
      </c>
      <c r="E793" s="20" t="s">
        <v>2567</v>
      </c>
    </row>
    <row r="794" spans="1:5" x14ac:dyDescent="0.3">
      <c r="A794" s="16">
        <v>793</v>
      </c>
      <c r="B794" s="17" t="s">
        <v>909</v>
      </c>
      <c r="C794" s="18">
        <v>2020</v>
      </c>
      <c r="D794" s="19" t="s">
        <v>1739</v>
      </c>
      <c r="E794" s="20" t="s">
        <v>2568</v>
      </c>
    </row>
    <row r="795" spans="1:5" x14ac:dyDescent="0.3">
      <c r="A795" s="16">
        <v>794</v>
      </c>
      <c r="B795" s="17" t="s">
        <v>910</v>
      </c>
      <c r="C795" s="18">
        <v>2020</v>
      </c>
      <c r="D795" s="19" t="s">
        <v>1740</v>
      </c>
      <c r="E795" s="20" t="s">
        <v>2569</v>
      </c>
    </row>
    <row r="796" spans="1:5" x14ac:dyDescent="0.3">
      <c r="A796" s="16">
        <v>795</v>
      </c>
      <c r="B796" s="17" t="s">
        <v>911</v>
      </c>
      <c r="C796" s="18">
        <v>2020</v>
      </c>
      <c r="D796" s="19" t="s">
        <v>1741</v>
      </c>
      <c r="E796" s="20" t="s">
        <v>2570</v>
      </c>
    </row>
    <row r="797" spans="1:5" x14ac:dyDescent="0.3">
      <c r="A797" s="16">
        <v>796</v>
      </c>
      <c r="B797" s="17" t="s">
        <v>912</v>
      </c>
      <c r="C797" s="18">
        <v>2020</v>
      </c>
      <c r="D797" s="19" t="s">
        <v>1742</v>
      </c>
      <c r="E797" s="20" t="s">
        <v>2571</v>
      </c>
    </row>
    <row r="798" spans="1:5" x14ac:dyDescent="0.3">
      <c r="A798" s="16">
        <v>797</v>
      </c>
      <c r="B798" s="17" t="s">
        <v>913</v>
      </c>
      <c r="C798" s="18">
        <v>2020</v>
      </c>
      <c r="D798" s="19" t="s">
        <v>1743</v>
      </c>
      <c r="E798" s="20" t="s">
        <v>2572</v>
      </c>
    </row>
    <row r="799" spans="1:5" x14ac:dyDescent="0.3">
      <c r="A799" s="16">
        <v>798</v>
      </c>
      <c r="B799" s="17" t="s">
        <v>914</v>
      </c>
      <c r="C799" s="18">
        <v>2020</v>
      </c>
      <c r="D799" s="19" t="s">
        <v>1744</v>
      </c>
      <c r="E799" s="20" t="s">
        <v>2573</v>
      </c>
    </row>
    <row r="800" spans="1:5" x14ac:dyDescent="0.3">
      <c r="A800" s="16">
        <v>799</v>
      </c>
      <c r="B800" s="17" t="s">
        <v>915</v>
      </c>
      <c r="C800" s="18">
        <v>2020</v>
      </c>
      <c r="D800" s="19" t="s">
        <v>1745</v>
      </c>
      <c r="E800" s="20" t="s">
        <v>2574</v>
      </c>
    </row>
    <row r="801" spans="1:5" x14ac:dyDescent="0.3">
      <c r="A801" s="16">
        <v>800</v>
      </c>
      <c r="B801" s="17" t="s">
        <v>916</v>
      </c>
      <c r="C801" s="18">
        <v>2020</v>
      </c>
      <c r="D801" s="19" t="s">
        <v>1746</v>
      </c>
      <c r="E801" s="20" t="s">
        <v>2575</v>
      </c>
    </row>
    <row r="802" spans="1:5" x14ac:dyDescent="0.3">
      <c r="A802" s="16">
        <v>801</v>
      </c>
      <c r="B802" s="17" t="s">
        <v>917</v>
      </c>
      <c r="C802" s="18">
        <v>2020</v>
      </c>
      <c r="D802" s="19" t="s">
        <v>1747</v>
      </c>
      <c r="E802" s="20" t="s">
        <v>2576</v>
      </c>
    </row>
    <row r="803" spans="1:5" x14ac:dyDescent="0.3">
      <c r="A803" s="16">
        <v>802</v>
      </c>
      <c r="B803" s="17" t="s">
        <v>918</v>
      </c>
      <c r="C803" s="18">
        <v>2020</v>
      </c>
      <c r="D803" s="19" t="s">
        <v>1748</v>
      </c>
      <c r="E803" s="20" t="s">
        <v>2577</v>
      </c>
    </row>
    <row r="804" spans="1:5" x14ac:dyDescent="0.3">
      <c r="A804" s="16">
        <v>803</v>
      </c>
      <c r="B804" s="17" t="s">
        <v>919</v>
      </c>
      <c r="C804" s="18">
        <v>2020</v>
      </c>
      <c r="D804" s="19" t="s">
        <v>1749</v>
      </c>
      <c r="E804" s="20" t="s">
        <v>2578</v>
      </c>
    </row>
    <row r="805" spans="1:5" x14ac:dyDescent="0.3">
      <c r="A805" s="16">
        <v>804</v>
      </c>
      <c r="B805" s="17" t="s">
        <v>920</v>
      </c>
      <c r="C805" s="18">
        <v>2020</v>
      </c>
      <c r="D805" s="19" t="s">
        <v>1750</v>
      </c>
      <c r="E805" s="20" t="s">
        <v>2579</v>
      </c>
    </row>
    <row r="806" spans="1:5" x14ac:dyDescent="0.3">
      <c r="A806" s="16">
        <v>805</v>
      </c>
      <c r="B806" s="17" t="s">
        <v>921</v>
      </c>
      <c r="C806" s="18">
        <v>2020</v>
      </c>
      <c r="D806" s="19" t="s">
        <v>1751</v>
      </c>
      <c r="E806" s="20" t="s">
        <v>2580</v>
      </c>
    </row>
    <row r="807" spans="1:5" x14ac:dyDescent="0.3">
      <c r="A807" s="16">
        <v>806</v>
      </c>
      <c r="B807" s="17" t="s">
        <v>922</v>
      </c>
      <c r="C807" s="18">
        <v>2020</v>
      </c>
      <c r="D807" s="19" t="s">
        <v>1752</v>
      </c>
      <c r="E807" s="20" t="s">
        <v>2581</v>
      </c>
    </row>
    <row r="808" spans="1:5" x14ac:dyDescent="0.3">
      <c r="A808" s="16">
        <v>807</v>
      </c>
      <c r="B808" s="17" t="s">
        <v>923</v>
      </c>
      <c r="C808" s="18">
        <v>2020</v>
      </c>
      <c r="D808" s="19" t="s">
        <v>1753</v>
      </c>
      <c r="E808" s="20" t="s">
        <v>2582</v>
      </c>
    </row>
    <row r="809" spans="1:5" x14ac:dyDescent="0.3">
      <c r="A809" s="16">
        <v>808</v>
      </c>
      <c r="B809" s="17" t="s">
        <v>924</v>
      </c>
      <c r="C809" s="18">
        <v>2020</v>
      </c>
      <c r="D809" s="19" t="s">
        <v>1754</v>
      </c>
      <c r="E809" s="20" t="s">
        <v>2583</v>
      </c>
    </row>
    <row r="810" spans="1:5" x14ac:dyDescent="0.3">
      <c r="A810" s="16">
        <v>809</v>
      </c>
      <c r="B810" s="17" t="s">
        <v>925</v>
      </c>
      <c r="C810" s="18">
        <v>2020</v>
      </c>
      <c r="D810" s="19" t="s">
        <v>1755</v>
      </c>
      <c r="E810" s="20" t="s">
        <v>2584</v>
      </c>
    </row>
    <row r="811" spans="1:5" x14ac:dyDescent="0.3">
      <c r="A811" s="16">
        <v>810</v>
      </c>
      <c r="B811" s="17" t="s">
        <v>926</v>
      </c>
      <c r="C811" s="18">
        <v>2020</v>
      </c>
      <c r="D811" s="19" t="s">
        <v>1756</v>
      </c>
      <c r="E811" s="20" t="s">
        <v>2585</v>
      </c>
    </row>
    <row r="812" spans="1:5" x14ac:dyDescent="0.3">
      <c r="A812" s="16">
        <v>811</v>
      </c>
      <c r="B812" s="17" t="s">
        <v>927</v>
      </c>
      <c r="C812" s="18">
        <v>2020</v>
      </c>
      <c r="D812" s="19" t="s">
        <v>1757</v>
      </c>
      <c r="E812" s="20" t="s">
        <v>2586</v>
      </c>
    </row>
    <row r="813" spans="1:5" x14ac:dyDescent="0.3">
      <c r="A813" s="16">
        <v>812</v>
      </c>
      <c r="B813" s="17" t="s">
        <v>928</v>
      </c>
      <c r="C813" s="18">
        <v>2020</v>
      </c>
      <c r="D813" s="19" t="s">
        <v>1758</v>
      </c>
      <c r="E813" s="20" t="s">
        <v>2587</v>
      </c>
    </row>
    <row r="814" spans="1:5" x14ac:dyDescent="0.3">
      <c r="A814" s="16">
        <v>813</v>
      </c>
      <c r="B814" s="17" t="s">
        <v>929</v>
      </c>
      <c r="C814" s="18">
        <v>2020</v>
      </c>
      <c r="D814" s="19" t="s">
        <v>1759</v>
      </c>
      <c r="E814" s="20" t="s">
        <v>2588</v>
      </c>
    </row>
    <row r="815" spans="1:5" x14ac:dyDescent="0.3">
      <c r="A815" s="16">
        <v>814</v>
      </c>
      <c r="B815" s="17" t="s">
        <v>930</v>
      </c>
      <c r="C815" s="18">
        <v>2020</v>
      </c>
      <c r="D815" s="19" t="s">
        <v>1760</v>
      </c>
      <c r="E815" s="20" t="s">
        <v>2589</v>
      </c>
    </row>
    <row r="816" spans="1:5" x14ac:dyDescent="0.3">
      <c r="A816" s="16">
        <v>815</v>
      </c>
      <c r="B816" s="17" t="s">
        <v>931</v>
      </c>
      <c r="C816" s="18">
        <v>2020</v>
      </c>
      <c r="D816" s="19" t="s">
        <v>1761</v>
      </c>
      <c r="E816" s="20" t="s">
        <v>2590</v>
      </c>
    </row>
    <row r="817" spans="1:5" x14ac:dyDescent="0.3">
      <c r="A817" s="16">
        <v>816</v>
      </c>
      <c r="B817" s="17" t="s">
        <v>932</v>
      </c>
      <c r="C817" s="18">
        <v>2020</v>
      </c>
      <c r="D817" s="19" t="s">
        <v>1762</v>
      </c>
      <c r="E817" s="20" t="s">
        <v>2591</v>
      </c>
    </row>
    <row r="818" spans="1:5" x14ac:dyDescent="0.3">
      <c r="A818" s="16">
        <v>817</v>
      </c>
      <c r="B818" s="17" t="s">
        <v>933</v>
      </c>
      <c r="C818" s="18">
        <v>2020</v>
      </c>
      <c r="D818" s="19" t="s">
        <v>1763</v>
      </c>
      <c r="E818" s="20" t="s">
        <v>2592</v>
      </c>
    </row>
    <row r="819" spans="1:5" x14ac:dyDescent="0.3">
      <c r="A819" s="16">
        <v>818</v>
      </c>
      <c r="B819" s="17" t="s">
        <v>934</v>
      </c>
      <c r="C819" s="18">
        <v>2020</v>
      </c>
      <c r="D819" s="19" t="s">
        <v>1764</v>
      </c>
      <c r="E819" s="20" t="s">
        <v>2593</v>
      </c>
    </row>
    <row r="820" spans="1:5" x14ac:dyDescent="0.3">
      <c r="A820" s="16">
        <v>819</v>
      </c>
      <c r="B820" s="17" t="s">
        <v>935</v>
      </c>
      <c r="C820" s="18">
        <v>2020</v>
      </c>
      <c r="D820" s="19" t="s">
        <v>1765</v>
      </c>
      <c r="E820" s="20" t="s">
        <v>2594</v>
      </c>
    </row>
    <row r="821" spans="1:5" x14ac:dyDescent="0.3">
      <c r="A821" s="16">
        <v>820</v>
      </c>
      <c r="B821" s="17" t="s">
        <v>936</v>
      </c>
      <c r="C821" s="18">
        <v>2020</v>
      </c>
      <c r="D821" s="19" t="s">
        <v>1766</v>
      </c>
      <c r="E821" s="20" t="s">
        <v>2595</v>
      </c>
    </row>
    <row r="822" spans="1:5" x14ac:dyDescent="0.3">
      <c r="A822" s="16">
        <v>821</v>
      </c>
      <c r="B822" s="17" t="s">
        <v>937</v>
      </c>
      <c r="C822" s="18">
        <v>2020</v>
      </c>
      <c r="D822" s="19" t="s">
        <v>1767</v>
      </c>
      <c r="E822" s="20" t="s">
        <v>2596</v>
      </c>
    </row>
    <row r="823" spans="1:5" x14ac:dyDescent="0.3">
      <c r="A823" s="16">
        <v>822</v>
      </c>
      <c r="B823" s="17" t="s">
        <v>938</v>
      </c>
      <c r="C823" s="18">
        <v>2020</v>
      </c>
      <c r="D823" s="19" t="s">
        <v>1768</v>
      </c>
      <c r="E823" s="20" t="s">
        <v>2597</v>
      </c>
    </row>
    <row r="824" spans="1:5" x14ac:dyDescent="0.3">
      <c r="A824" s="16">
        <v>823</v>
      </c>
      <c r="B824" s="17" t="s">
        <v>939</v>
      </c>
      <c r="C824" s="18">
        <v>2020</v>
      </c>
      <c r="D824" s="19" t="s">
        <v>1769</v>
      </c>
      <c r="E824" s="20" t="s">
        <v>2598</v>
      </c>
    </row>
    <row r="825" spans="1:5" x14ac:dyDescent="0.3">
      <c r="A825" s="16">
        <v>824</v>
      </c>
      <c r="B825" s="17" t="s">
        <v>940</v>
      </c>
      <c r="C825" s="18">
        <v>2020</v>
      </c>
      <c r="D825" s="19" t="s">
        <v>1770</v>
      </c>
      <c r="E825" s="20" t="s">
        <v>2599</v>
      </c>
    </row>
    <row r="826" spans="1:5" x14ac:dyDescent="0.3">
      <c r="A826" s="16">
        <v>825</v>
      </c>
      <c r="B826" s="17" t="s">
        <v>941</v>
      </c>
      <c r="C826" s="18">
        <v>2020</v>
      </c>
      <c r="D826" s="19" t="s">
        <v>1771</v>
      </c>
      <c r="E826" s="20" t="s">
        <v>2600</v>
      </c>
    </row>
    <row r="827" spans="1:5" x14ac:dyDescent="0.3">
      <c r="A827" s="16">
        <v>826</v>
      </c>
      <c r="B827" s="17" t="s">
        <v>942</v>
      </c>
      <c r="C827" s="18">
        <v>2020</v>
      </c>
      <c r="D827" s="19" t="s">
        <v>1772</v>
      </c>
      <c r="E827" s="20" t="s">
        <v>2601</v>
      </c>
    </row>
    <row r="828" spans="1:5" x14ac:dyDescent="0.3">
      <c r="A828" s="16">
        <v>827</v>
      </c>
      <c r="B828" s="17" t="s">
        <v>943</v>
      </c>
      <c r="C828" s="18">
        <v>2020</v>
      </c>
      <c r="D828" s="19" t="s">
        <v>1773</v>
      </c>
      <c r="E828" s="20" t="s">
        <v>2602</v>
      </c>
    </row>
    <row r="829" spans="1:5" x14ac:dyDescent="0.3">
      <c r="A829" s="16">
        <v>828</v>
      </c>
      <c r="B829" s="17" t="s">
        <v>944</v>
      </c>
      <c r="C829" s="18">
        <v>2020</v>
      </c>
      <c r="D829" s="19" t="s">
        <v>1774</v>
      </c>
      <c r="E829" s="20" t="s">
        <v>2603</v>
      </c>
    </row>
    <row r="830" spans="1:5" x14ac:dyDescent="0.3">
      <c r="A830" s="16">
        <v>829</v>
      </c>
      <c r="B830" s="17" t="s">
        <v>945</v>
      </c>
      <c r="C830" s="18">
        <v>2020</v>
      </c>
      <c r="D830" s="19" t="s">
        <v>1775</v>
      </c>
      <c r="E830" s="20" t="s">
        <v>2604</v>
      </c>
    </row>
    <row r="831" spans="1:5" x14ac:dyDescent="0.3">
      <c r="A831" s="22">
        <v>830</v>
      </c>
      <c r="B831" s="23" t="s">
        <v>946</v>
      </c>
      <c r="C831" s="24">
        <v>2020</v>
      </c>
      <c r="D831" s="25" t="s">
        <v>1776</v>
      </c>
      <c r="E831" s="26" t="s">
        <v>2605</v>
      </c>
    </row>
  </sheetData>
  <phoneticPr fontId="1" type="noConversion"/>
  <hyperlinks>
    <hyperlink ref="E2" r:id="rId1"/>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凌網電子書(1076筆)</vt:lpstr>
      <vt:lpstr>華藝電子書(1061筆)</vt:lpstr>
      <vt:lpstr>udn讀書館電子書(881筆)</vt:lpstr>
      <vt:lpstr>ACS 2018版權年化學套裝電子書(35筆)</vt:lpstr>
      <vt:lpstr>Spring Nature2020醫學套裝電子書(830冊)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2021-07-19T00:51:04Z</dcterms:created>
  <dcterms:modified xsi:type="dcterms:W3CDTF">2021-07-19T02:51:33Z</dcterms:modified>
</cp:coreProperties>
</file>