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桌面\核心業務-110學年圖書博物採購\EMI圖書\"/>
    </mc:Choice>
  </mc:AlternateContent>
  <bookViews>
    <workbookView xWindow="0" yWindow="0" windowWidth="28800" windowHeight="11625"/>
  </bookViews>
  <sheets>
    <sheet name="工作表1" sheetId="1" r:id="rId1"/>
  </sheets>
  <definedNames>
    <definedName name="_xlnm.Print_Titles" localSheetId="0">工作表1!$4:$4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4" i="1" l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5" i="1" l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<sst xmlns="http://schemas.openxmlformats.org/spreadsheetml/2006/main" count="161" uniqueCount="132">
  <si>
    <t>序號</t>
    <phoneticPr fontId="1" type="noConversion"/>
  </si>
  <si>
    <t>書目</t>
    <phoneticPr fontId="1" type="noConversion"/>
  </si>
  <si>
    <t>條碼號</t>
    <phoneticPr fontId="1" type="noConversion"/>
  </si>
  <si>
    <t>書名</t>
    <phoneticPr fontId="1" type="noConversion"/>
  </si>
  <si>
    <t>電子書連結</t>
    <phoneticPr fontId="1" type="noConversion"/>
  </si>
  <si>
    <t>英文研究論文寫作: 文法指引(第三版) = Grammar for the writing of English research papers / 廖柏森著 .- 臺北市 : 眾文圖書, 2020[民109]</t>
  </si>
  <si>
    <t>科技英語論文寫作(第二版) = Practical guide to scientific English writing / 俞炳丰編著 .- 臺北市 : 五南, 2016[民105]</t>
  </si>
  <si>
    <t>英語授課例句指南 : 增強你的英文力.提高你的教學力 / 孫于智作 .- 新竹市 : 交大出版, 2014[民103]</t>
  </si>
  <si>
    <t>全新制怪物講師教學團隊的TOEIC多益聽力1200題全真模擬試題+解析 = Listening 1200 / 高京希作 .- 臺北市 : 不求人文化出版, 2019[民108]</t>
  </si>
  <si>
    <t>最強TOEIC多益解題技巧: 18次多益滿分祕訣大公開, 猜題最準, 解題快! = Advanced TOEIC listening and reading skills / 宋凱琳作 .- 臺北市 : 我識, 2021[民110]</t>
  </si>
  <si>
    <t>初學必備！一個月就能和任何人輕鬆聊的英文會話 / 張瑩安著 .- 臺北市 : 捷徑文化出版, 2021[民110]</t>
  </si>
  <si>
    <t>高強度New TOEIC TEST多益文法密集特訓 / 中村紳一郎, Susan Anderton, 小林美和著 .- 臺北市 : 眾文圖書, 2021[民110]</t>
  </si>
  <si>
    <t>新制多益TOEIC聽力測驗總整理 : 只要一個月,多益聽力進步300分! / David Cho著 .- 新北市 : 國際學村出版, 2021[民110]</t>
  </si>
  <si>
    <t>新制多益TOEIC閱讀測驗總整理 : 只要一個月, 多益閱讀進步300分, 文法.閱讀.詞彙重點學習+1200道練習題 / David Cho作 .- 新北市 : 國際學村出版, 2021[民110]</t>
  </si>
  <si>
    <t>每日15分鐘快速提升英語聽力 : 英檢.TOEFL和TOEIC聽力考試的利器 / 朴光熙作 .- 新北市 : 人類智庫數位科技出版, 2021[民110]</t>
  </si>
  <si>
    <t>CNN主播教你一字一句聽懂新聞英語 = Brush up your English listening skill with CNN news / Helen Gamble, Helen Yeh英文編輯 .- 臺北市 : 希伯崙公司, 2021[民110]</t>
  </si>
  <si>
    <t>和全球做生意: 商務職場必備詞彙+實用句 = Essential English for the workplace / 陳豫弘總編輯 .- 臺北市 : 希伯崙公司, 2021[民110]</t>
  </si>
  <si>
    <t>Crispy Fried ABC鹽酥英語 : 讓你的英語能力四分五裂 / 鵝肉麵作.繪圖 .- 臺北市 : 尖端出版, 2021[民110]</t>
  </si>
  <si>
    <t>我的專屬西語家教課初級 = Espanol / 謝琬湞作 .- 臺北市 : 我識, 2021[民110]</t>
  </si>
  <si>
    <t>超強關鍵慣用語口說提升術 = Just like natives!Let's talk in English slangs / 張翔著 .- 新北市 : 知識工場出版, 2021[民110]</t>
  </si>
  <si>
    <t>[新制多益練武功]YBM魔鬼教頭閱讀實戰1000題+解析 / YBM多益研究所編著 .- 新北市 : 柏樂出版, 2021[民110]</t>
  </si>
  <si>
    <t>[新制多益練武功]YBM魔鬼教頭聽力實戰1000題+解析 / YBM多益研究所編著 .- 新北市 : 柏樂出版, 2021[民110]</t>
  </si>
  <si>
    <t>新制New TOEIC聽力超高分 : 最新多益改版黃金試題1000題 / Ki Taek Lee, The Mozilge Language Research Institute作 .- [臺北市] : 寂天文化, 2021[民110]</t>
  </si>
  <si>
    <t>NEW TOEIC新多益考試金色證書一擊必殺 : 閱讀全真模擬試題(高手影音解說版) / 李宇凡, 蔡文宜, 徐培恩合著 .- 臺北市 : 捷徑文化出版, 2021[民110]</t>
  </si>
  <si>
    <t>New TOEIC TEST多益閱讀密集特訓 : 高強度! / 中村紳一郎, Susan Anderton, 小林美和著 .- 臺北市 : 眾文圖書, 2021[民110]</t>
  </si>
  <si>
    <t>培養英文口語跟讀練習說出道地英文 / 朴光熙著 .- 新北市 : 源樺出版, 2021[民110]</t>
  </si>
  <si>
    <t>怪物講師教學團隊的TOEFL iBT托福「單字」+「文法」(虛擬點讀筆版) = Vocabulary &amp; grammar / 怪物講師教學團隊(台灣)作 .- 臺北市 : 不求人文化出版, 2021[民110]</t>
  </si>
  <si>
    <t>新制多益閱讀題庫 : 文法+單字(附詳盡解析) / Amanda Chou著 .- 新北市 : 倍斯特, 2021[民110]</t>
  </si>
  <si>
    <t>高勝率填空術: 新多益900金證攻略 = Aim for 900! NEW TOEIC vocabulary in cloze test / 張翔著 .- 新北市 : 知識工場出版, 2021[民110]</t>
  </si>
  <si>
    <t>最強雅思口說寫作: 考前必看「答題模組」, 口說.寫作高分過關! = Achieve your full potential in IELTS speaking and writing! / James Brown, Hanna Hu作 .- 臺北市 : 我識, 2021[民110]</t>
  </si>
  <si>
    <t>寫給無法完整說出一句英文的人(全彩情境圖解版) = Speak your mind! : for those who can't speak English fluently / 陳勝作 .- 臺北市 : 不求人文化出版, 2021[民110]</t>
  </si>
  <si>
    <t>Start新制多益 : 給新手的聽力閱讀解題攻略 / Mu Ryong Kim, The Mozilge Language Research Institute作 .- [臺北市] : 寂天文化, 2021[民110]</t>
  </si>
  <si>
    <t>英語力: 英語聽說能力訓練1(二版) = Listening and speaking in everyday life / Owain Mckimm作 .- [臺北市] : 寂天文化, 2021[民110]</t>
  </si>
  <si>
    <t>CNN主播教你說關鍵時刻的英語(全新增修版) = Essential everyday English from official CNN news reports / 希伯崙股份有限公司編輯團隊編著 .- 臺北市 : 希伯崙公司, 2021[民110]</t>
  </si>
  <si>
    <t>New TOEIC TEST多益聽力密集特訓 : 高強度! / 中村紳一郎, Susan Anderton, 小林美和著 .- 臺北市 : 眾文圖書, 2021[民110]</t>
  </si>
  <si>
    <t>食衣住行+觀光旅遊:超實用英語會話(增修版) = English for daily life: at home and abroad / 希伯崙編輯團隊編著 .- 臺北市 : 希伯崙公司, 2021[民110]</t>
  </si>
  <si>
    <t>IELTS VOCA雅思高頻字彙2000 : 首創LR+SW分科單字, 30天雅思Band 7! / 黃俊映, SIWON SCHOOL語言研究所著 .- 臺北市 : 日月文化出版, 2021[民110]</t>
  </si>
  <si>
    <t>旋元佑英文閱讀 / 旋元佑作 .- 臺北市 : 眾文圖書, 2021[民110]</t>
  </si>
  <si>
    <t>新制多益聽力滿分奪金演練 : 1000題練出黃金應試力 / PAGODA Academy作 .- [臺北市] : 寂天文化, 2021[民110]</t>
  </si>
  <si>
    <t>全圖解.24小時 英語會話速成 / Proud publisher editorial作 .- 臺北市 : 懶鬼子英日語出版, 2021[民110]</t>
  </si>
  <si>
    <t>雅思寫作聖經 : 大作文(英式發音 附QR Code音檔） / Amanda Chou著 .- 新北市 : 倍斯特, 2021[民110]</t>
  </si>
  <si>
    <t>PVQC ELW生活與職場 : 醫護與健康照護專業英文詞彙全收錄(最新版) / 戴建耘, 戴長熙, e檢研究團隊編著 .- 新北市 : 臺科大圖書, 2021[民110]</t>
    <phoneticPr fontId="1" type="noConversion"/>
  </si>
  <si>
    <t>條碼號</t>
    <phoneticPr fontId="1" type="noConversion"/>
  </si>
  <si>
    <t>看TED-Ed學好英文聽說讀寫/ 王云彤, 王心怡作 .- 臺北市 :商周出版 :2021[民110]</t>
  </si>
  <si>
    <t>打造專屬英語自學關鍵教練 希平方神奇, 絕對可以複製 /曾知立作 .- 臺北市 :三采文化,2021[民110]</t>
  </si>
  <si>
    <t>20分鐘的奇蹟 最強英語聽力課輕鬆搞定TOEIC.TOEFL.IELTS.英檢.學測.會考: 只需20分鐘即學即會!記憶深、難遺忘 瞬間掌握秘訣 /馬格.保羅基著 .- 新北市 :布可屋文化, 六六八企業出版 :2021[民110]</t>
  </si>
  <si>
    <t>IELTS VOCA雅思高頻字彙2000/ 黃俊映, SIWON SCHOOL語學研究所著 ; 趙苑曲, 謝宜倫譯 .- 臺北市 :日月文化,2021[民110]</t>
  </si>
  <si>
    <t>英語句型這樣學才會快= Quick tips to form an English sentence /范欣椈著 .- 新北市 :雅典文化出版 :2021[民110]</t>
  </si>
  <si>
    <t>最實用的國民生活英語單字書= Essential words : English vocabulary in practice /雅典英研所編著 .- 新北市 :雅典文化出版 :2021[民110]</t>
  </si>
  <si>
    <t>雅思聽力聖經= IELTS/ Amanda Chou著.  .- 新北市 :倍斯特,2021[民110]</t>
  </si>
  <si>
    <t>中式英文面面觀英漢辭典主編用近1000則例句, 教你全面破解中式英文的謬誤 /簡清國著 .- 臺北市 :時報文化,2021[民110]</t>
  </si>
  <si>
    <t>2021素養題型-全民英語檢定通.精讀妙解神助攻 = GEPT. Intermediate /王祈堯總編輯 .- 臺北市 :空中美語文教,2021[民110]</t>
  </si>
  <si>
    <t>全民英檢GEPT中級必考單字10分鐘高效速記攻略法 /孫敏華著 .- 新北市 :布可屋文化, 六六八出版 :2021[民110]</t>
  </si>
  <si>
    <t>字根.字首.字尾 NEW TOEIC必考單字最強多益單字記憶法, 輕鬆突破900分 = Essential words for the new TOEIC test /張小怡, Johnson Mo合著 .- 新北市 :布可屋文化, 六六八出版 :2021[民110]</t>
  </si>
  <si>
    <r>
      <t>Internationalising learning in higher education: the challenges of English as a medium of instruction/ edited by Mari</t>
    </r>
    <r>
      <rPr>
        <sz val="12"/>
        <color theme="1"/>
        <rFont val="新細明體"/>
        <family val="2"/>
        <scheme val="minor"/>
      </rPr>
      <t>́</t>
    </r>
    <r>
      <rPr>
        <sz val="12"/>
        <color theme="1"/>
        <rFont val="新細明體"/>
        <family val="1"/>
        <charset val="136"/>
        <scheme val="minor"/>
      </rPr>
      <t>a Luisa Carrio</t>
    </r>
    <r>
      <rPr>
        <sz val="12"/>
        <color theme="1"/>
        <rFont val="新細明體"/>
        <family val="2"/>
        <scheme val="minor"/>
      </rPr>
      <t>́</t>
    </r>
    <r>
      <rPr>
        <sz val="12"/>
        <color theme="1"/>
        <rFont val="新細明體"/>
        <family val="1"/>
        <charset val="136"/>
        <scheme val="minor"/>
      </rPr>
      <t>-Pastor.  .- Cham: Springer, 2020</t>
    </r>
    <phoneticPr fontId="1" type="noConversion"/>
  </si>
  <si>
    <t>Teacher training for English-medium instruction in higher education/ edited by Maria Del Mar Sanchez-Perez.  .- Hershey, PA: Information Science Reference, 2020</t>
  </si>
  <si>
    <t>The secret life of English-medium instruction in higher education: examining microphenomena in context/ edited by David Block and Sarah Khan.  .- Abingdon, Oxon; Routledge, 2021.</t>
  </si>
  <si>
    <t>English-medium instruction and the internationalization of universities/ edited by Hugo Bowles and Amanda C. Murphy.  .- Cham, Switzerland: Palgrave Macmillan, 2020.</t>
  </si>
  <si>
    <t>Language use in English-medium instruction at university: international perspectives on teacher practice/ edited by David Lasagabaster and Aintzane Doiz.  .- London: Routledge, 2021.</t>
  </si>
  <si>
    <r>
      <t>Teaching language and content in multicultural and multilingual classrooms: CLIL and EMI approaches/ edited by Mari</t>
    </r>
    <r>
      <rPr>
        <sz val="12"/>
        <color theme="1"/>
        <rFont val="新細明體"/>
        <family val="2"/>
        <scheme val="minor"/>
      </rPr>
      <t>́</t>
    </r>
    <r>
      <rPr>
        <sz val="12"/>
        <color theme="1"/>
        <rFont val="新細明體"/>
        <family val="1"/>
        <charset val="136"/>
        <scheme val="minor"/>
      </rPr>
      <t>a Luisa Carrio</t>
    </r>
    <r>
      <rPr>
        <sz val="12"/>
        <color theme="1"/>
        <rFont val="新細明體"/>
        <family val="2"/>
        <scheme val="minor"/>
      </rPr>
      <t>́</t>
    </r>
    <r>
      <rPr>
        <sz val="12"/>
        <color theme="1"/>
        <rFont val="新細明體"/>
        <family val="1"/>
        <charset val="136"/>
        <scheme val="minor"/>
      </rPr>
      <t>-Pastor and Begon</t>
    </r>
    <r>
      <rPr>
        <sz val="12"/>
        <color theme="1"/>
        <rFont val="新細明體"/>
        <family val="2"/>
        <scheme val="minor"/>
      </rPr>
      <t>̃</t>
    </r>
    <r>
      <rPr>
        <sz val="12"/>
        <color theme="1"/>
        <rFont val="新細明體"/>
        <family val="1"/>
        <charset val="136"/>
        <scheme val="minor"/>
      </rPr>
      <t>a Belle</t>
    </r>
    <r>
      <rPr>
        <sz val="12"/>
        <color theme="1"/>
        <rFont val="新細明體"/>
        <family val="2"/>
        <scheme val="minor"/>
      </rPr>
      <t>́</t>
    </r>
    <r>
      <rPr>
        <sz val="12"/>
        <color theme="1"/>
        <rFont val="新細明體"/>
        <family val="1"/>
        <charset val="136"/>
        <scheme val="minor"/>
      </rPr>
      <t>s Fortun</t>
    </r>
    <r>
      <rPr>
        <sz val="12"/>
        <color theme="1"/>
        <rFont val="新細明體"/>
        <family val="2"/>
        <scheme val="minor"/>
      </rPr>
      <t>̃</t>
    </r>
    <r>
      <rPr>
        <sz val="12"/>
        <color theme="1"/>
        <rFont val="新細明體"/>
        <family val="1"/>
        <charset val="136"/>
        <scheme val="minor"/>
      </rPr>
      <t>o.  .- Cham: Palgrave Macmillan, 2020.</t>
    </r>
    <phoneticPr fontId="1" type="noConversion"/>
  </si>
  <si>
    <t>Student motivation in English-medium instruction: empirical studies in a Japanese university/ Naoko Kojima.  .- Abingdon, Oxon; Routledge, 2021.</t>
  </si>
  <si>
    <t>Supporting EMI students outside of the classroom: evidence from Japan/ Rachael Ruegg.  .- Abingdon, Oxon; Routledge, 2021.</t>
  </si>
  <si>
    <t>Multilingual learning and language supportive pedagogies in Sub-Saharan Africa/ edited by Elizabeth J. Erling, John Clegg, Casmir M. Rubagumya and Colin Reilly.  .- Abingdon, Oxon; Routledge, 2022.</t>
  </si>
  <si>
    <t>Public speaking-speaking like a professional: how to become a better speaker, present yourself convincingly and increase your self-confidence through successful communication/ Julius Loewenstein. .- [S.l.]: Independently Published, 2019.</t>
  </si>
  <si>
    <t>Effective public speaking: go from a sweaty, anxious, nervous and nauseated speaker to a thrilling, influencing, and energized public speaker; get bullet-proof level public speaking confidence in less than 72 hours(Part2)/ by Tom Bhowey. .- [S.l.]: Jhon Keller, [2021?]</t>
  </si>
  <si>
    <t>Transcultural communication through global Englishes: an advanced textbook for students/ Will Baker and Tomokazu Ishikawa. .- Milton Park, Abingdon, Oxon; Routledge, 2021.</t>
  </si>
  <si>
    <t>Campus talk:effective communication beyond the classroom/ Silvana Dushku and Paul Thompson. .- Edinburgh: Edinburgh University Press, 2021.</t>
  </si>
  <si>
    <t>Second language speech learning: theoretical and empirical progress/ edited by Ratree Wayland. .- Cambridge, U.K.: Cambridge University Press, 2021.</t>
  </si>
  <si>
    <t>Rethinking EMI: multidisciplinary perspectives from Chinese-speaking regions/ edited by Lily I-wen Su, Hintat Cheung, and Jessica R. W. Wu. .- Milton Park, Abingdon, Oxon; Routledge, 2021.</t>
  </si>
  <si>
    <t>English-medium instruction and translanguaging/ edited by BethAnne Paulsrud, Zhongfeng Tian and Jeanette Toth. .- Bristol, UK; Multilingual Matters, 2021.</t>
  </si>
  <si>
    <t>Teaching and researching Chinese EFL/ESL learners in higher education/ edited by Zhongshe Lu, Meihua Liu, and Wenxia Zhang. .- Milton Park, Abingdon, Oxon; Routledge, 2021.</t>
  </si>
  <si>
    <t>TESOL teacher education: a reflective approach/Thomas S.C. Farrell. .- Edinburgh: Edinburgh University Press, 2021.</t>
  </si>
  <si>
    <t>Language education in a changing world: challenges and opportunities/ [edited by] Rod Bolitho and Richard Rossner. .- Bristol, UK; Multilingual Matters, 2020.</t>
  </si>
  <si>
    <t>Evaluating second language vocabulary and grammar instruction: a synthesis of the research on teaching words, phrases, and patterns/ Frank Boers. .- New York, NY: Routledge, 2021.</t>
  </si>
  <si>
    <t>索書號</t>
    <phoneticPr fontId="1" type="noConversion"/>
  </si>
  <si>
    <t>805.175 8547 2020</t>
  </si>
  <si>
    <t>805.175 8727 2016</t>
  </si>
  <si>
    <t>805.103 8356 2014</t>
  </si>
  <si>
    <t>805.1895 8327 2019 v.1</t>
  </si>
  <si>
    <t>805.1895 8327 2019 v.2</t>
  </si>
  <si>
    <t>805.1895 8657 2021</t>
  </si>
  <si>
    <t>805.188 8723 2021</t>
  </si>
  <si>
    <t>805.1895 8637 2021</t>
  </si>
  <si>
    <t>805.1895 8698 2021 v.1 c.2</t>
  </si>
  <si>
    <t>805.1895 8698 2021 v.2 c.2</t>
  </si>
  <si>
    <t>805.1895 C545 2021 v.1</t>
  </si>
  <si>
    <t>805.1895 C545 2021 v.2</t>
  </si>
  <si>
    <t>805.18 8363 2021</t>
  </si>
  <si>
    <t>805.18 G191 2021</t>
  </si>
  <si>
    <t>805.188 8773 2021</t>
  </si>
  <si>
    <t>805.18 8544 2021</t>
  </si>
  <si>
    <t>804.78 8252 2021</t>
  </si>
  <si>
    <t>805.123 873 2021</t>
  </si>
  <si>
    <t>805.1895 8535 2021 v.1</t>
  </si>
  <si>
    <t>805.1895 8535 2021 v.2</t>
  </si>
  <si>
    <t>805.1895 L478 2021</t>
  </si>
  <si>
    <t>805.1895 8445 2021</t>
  </si>
  <si>
    <t>805.188 8363 2021</t>
  </si>
  <si>
    <t>805.1894 8383 2021</t>
  </si>
  <si>
    <t>805.1895 C552 2021</t>
  </si>
  <si>
    <t>805.1895 873 2021</t>
  </si>
  <si>
    <t>805.189 B878 2021</t>
  </si>
  <si>
    <t>805.169 878 2021</t>
  </si>
  <si>
    <t>805.1895 K49 2021</t>
  </si>
  <si>
    <t>805.18 M158 2021 v.1</t>
  </si>
  <si>
    <t>805.18 8766 2021</t>
  </si>
  <si>
    <t>805.188 8766 2021</t>
  </si>
  <si>
    <t>805.189 8398 2021 v.1</t>
  </si>
  <si>
    <t>805.189 8398 2021 v.2</t>
  </si>
  <si>
    <t>805.18 8656 2021</t>
  </si>
  <si>
    <t>805.1895 8475 2021</t>
  </si>
  <si>
    <t>805.188 8657 2021</t>
  </si>
  <si>
    <t>805.189 C552 2021</t>
  </si>
  <si>
    <t>805.12 8375 2021</t>
  </si>
  <si>
    <t>811.9 L827 2019</t>
  </si>
  <si>
    <t>811.9 B575 2021</t>
  </si>
  <si>
    <t>805.1015 B168 2021</t>
  </si>
  <si>
    <t>811.9 D972 2021 v.1</t>
  </si>
  <si>
    <t>811.9 D972 2021 v.2</t>
  </si>
  <si>
    <t>801.3 S445 2021</t>
  </si>
  <si>
    <t>805.10312 R438 2021</t>
  </si>
  <si>
    <t>805.1 E58 2021</t>
  </si>
  <si>
    <t>805.10312 T253 2021</t>
  </si>
  <si>
    <t>522.4 F245 2021</t>
  </si>
  <si>
    <t>800.103 L287 2020</t>
  </si>
  <si>
    <t>801.4 B672 2021</t>
  </si>
  <si>
    <t>請點此</t>
  </si>
  <si>
    <t>請點此</t>
    <phoneticPr fontId="1" type="noConversion"/>
  </si>
  <si>
    <t>請點此</t>
    <phoneticPr fontId="1" type="noConversion"/>
  </si>
  <si>
    <t>二、電子書</t>
    <phoneticPr fontId="1" type="noConversion"/>
  </si>
  <si>
    <r>
      <t>一</t>
    </r>
    <r>
      <rPr>
        <b/>
        <sz val="14"/>
        <color theme="1"/>
        <rFont val="新細明體"/>
        <family val="1"/>
        <charset val="136"/>
      </rPr>
      <t>、</t>
    </r>
    <r>
      <rPr>
        <b/>
        <sz val="14"/>
        <color theme="1"/>
        <rFont val="新細明體"/>
        <family val="1"/>
        <charset val="136"/>
        <scheme val="minor"/>
      </rPr>
      <t>圖書</t>
    </r>
    <phoneticPr fontId="1" type="noConversion"/>
  </si>
  <si>
    <t>全英語授課相關資源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</si>
</sst>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u/>
      <sz val="11"/>
      <color theme="10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37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4" xfId="0" applyFont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2" fillId="0" borderId="4" xfId="1" applyBorder="1" applyAlignment="1">
      <alignment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vertical="top" wrapText="1"/>
    </xf>
    <xf numFmtId="0" fontId="2" fillId="0" borderId="10" xfId="1" applyBorder="1" applyAlignment="1">
      <alignment vertical="top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2">
    <cellStyle name="一般" xfId="0" builtinId="0"/>
    <cellStyle name="超連結" xfId="1" builtinId="8"/>
  </cellStyles>
  <dxfs count="16"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none"/>
      </font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表格6" displayName="表格6" ref="A4:D59" totalsRowShown="0" headerRowDxfId="15" headerRowBorderDxfId="14" tableBorderDxfId="13" totalsRowBorderDxfId="12">
  <tableColumns count="4">
    <tableColumn id="1" name="序號" dataDxfId="11"/>
    <tableColumn id="2" name="條碼號" dataDxfId="10"/>
    <tableColumn id="3" name="書目" dataDxfId="9"/>
    <tableColumn id="4" name="索書號" dataDxfId="8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7" name="表格7" displayName="表格7" ref="A63:D83" totalsRowShown="0" headerRowDxfId="7" headerRowBorderDxfId="6" tableBorderDxfId="5" totalsRowBorderDxfId="4">
  <tableColumns count="4">
    <tableColumn id="1" name="序號" dataDxfId="3"/>
    <tableColumn id="2" name="條碼號" dataDxfId="2"/>
    <tableColumn id="3" name="書名" dataDxfId="1"/>
    <tableColumn id="4" name="電子書連結" dataDxfId="0" dataCellStyle="超連結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arch.ebscohost.com/login.aspx?direct=true&amp;db=nlebk&amp;AN=2665006&amp;lang=zh-tw&amp;site=ehost-live" TargetMode="External"/><Relationship Id="rId13" Type="http://schemas.openxmlformats.org/officeDocument/2006/relationships/hyperlink" Target="https://kmu.ebook.hyread.com.tw/bookDetail.jsp?id=248366" TargetMode="External"/><Relationship Id="rId18" Type="http://schemas.openxmlformats.org/officeDocument/2006/relationships/hyperlink" Target="https://kmu.ebook.hyread.com.tw/bookDetail.jsp?id=245656" TargetMode="External"/><Relationship Id="rId3" Type="http://schemas.openxmlformats.org/officeDocument/2006/relationships/hyperlink" Target="https://search.ebscohost.com/login.aspx?direct=true&amp;db=nlebk&amp;AN=2386955&amp;lang=zh-tw&amp;site=ehost-live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search.ebscohost.com/login.aspx?direct=true&amp;db=nlebk&amp;AN=2711128&amp;lang=zh-tw&amp;site=ehost-live" TargetMode="External"/><Relationship Id="rId12" Type="http://schemas.openxmlformats.org/officeDocument/2006/relationships/hyperlink" Target="https://kmu.ebook.hyread.com.tw/bookDetail.jsp?id=234389" TargetMode="External"/><Relationship Id="rId17" Type="http://schemas.openxmlformats.org/officeDocument/2006/relationships/hyperlink" Target="https://kmu.ebook.hyread.com.tw/bookDetail.jsp?id=246854" TargetMode="External"/><Relationship Id="rId2" Type="http://schemas.openxmlformats.org/officeDocument/2006/relationships/hyperlink" Target="https://search.ebscohost.com/login.aspx?direct=true&amp;db=nlebk&amp;AN=2230286&amp;lang=zh-tw&amp;site=ehost-live" TargetMode="External"/><Relationship Id="rId16" Type="http://schemas.openxmlformats.org/officeDocument/2006/relationships/hyperlink" Target="https://kmu.ebook.hyread.com.tw/bookDetail.jsp?id=246888" TargetMode="External"/><Relationship Id="rId20" Type="http://schemas.openxmlformats.org/officeDocument/2006/relationships/hyperlink" Target="https://kmu.ebook.hyread.com.tw/bookDetail.jsp?id=235525" TargetMode="External"/><Relationship Id="rId1" Type="http://schemas.openxmlformats.org/officeDocument/2006/relationships/hyperlink" Target="https://kmu.ebook.hyread.com.tw/bookDetail.jsp?id=234375" TargetMode="External"/><Relationship Id="rId6" Type="http://schemas.openxmlformats.org/officeDocument/2006/relationships/hyperlink" Target="https://search.ebscohost.com/login.aspx?direct=true&amp;db=nlebk&amp;AN=2750203&amp;lang=zh-tw&amp;site=ehost-live" TargetMode="External"/><Relationship Id="rId11" Type="http://schemas.openxmlformats.org/officeDocument/2006/relationships/hyperlink" Target="https://kmu.ebook.hyread.com.tw/bookDetail.jsp?id=234393" TargetMode="External"/><Relationship Id="rId5" Type="http://schemas.openxmlformats.org/officeDocument/2006/relationships/hyperlink" Target="https://search.ebscohost.com/login.aspx?direct=true&amp;db=nlebk&amp;AN=2890284&amp;lang=zh-tw&amp;site=ehost-live" TargetMode="External"/><Relationship Id="rId15" Type="http://schemas.openxmlformats.org/officeDocument/2006/relationships/hyperlink" Target="https://kmu.ebook.hyread.com.tw/bookDetail.jsp?id=240679" TargetMode="External"/><Relationship Id="rId23" Type="http://schemas.openxmlformats.org/officeDocument/2006/relationships/table" Target="../tables/table2.xml"/><Relationship Id="rId10" Type="http://schemas.openxmlformats.org/officeDocument/2006/relationships/hyperlink" Target="https://search.ebscohost.com/login.aspx?direct=true&amp;db=nlebk&amp;AN=2575633&amp;lang=zh-tw&amp;site=ehost-live" TargetMode="External"/><Relationship Id="rId19" Type="http://schemas.openxmlformats.org/officeDocument/2006/relationships/hyperlink" Target="https://kmu.ebook.hyread.com.tw/bookDetail.jsp?id=229120" TargetMode="External"/><Relationship Id="rId4" Type="http://schemas.openxmlformats.org/officeDocument/2006/relationships/hyperlink" Target="https://search.ebscohost.com/login.aspx?direct=true&amp;db=nlebk&amp;AN=2914983&amp;lang=zh-tw&amp;site=ehost-live" TargetMode="External"/><Relationship Id="rId9" Type="http://schemas.openxmlformats.org/officeDocument/2006/relationships/hyperlink" Target="https://search.ebscohost.com/login.aspx?direct=true&amp;db=nlebk&amp;AN=2618453&amp;lang=zh-tw&amp;site=ehost-live" TargetMode="External"/><Relationship Id="rId14" Type="http://schemas.openxmlformats.org/officeDocument/2006/relationships/hyperlink" Target="https://kmu.ebook.hyread.com.tw/bookDetail.jsp?id=234842" TargetMode="External"/><Relationship Id="rId2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abSelected="1" zoomScaleNormal="100" zoomScalePageLayoutView="115" workbookViewId="0">
      <selection activeCell="A2" sqref="A2"/>
    </sheetView>
  </sheetViews>
  <sheetFormatPr defaultRowHeight="16.5" x14ac:dyDescent="0.25"/>
  <cols>
    <col min="1" max="1" width="5.5" style="7" customWidth="1"/>
    <col min="2" max="2" width="10.375" style="3" customWidth="1"/>
    <col min="3" max="3" width="56.125" customWidth="1"/>
    <col min="4" max="4" width="21.75" style="6" customWidth="1"/>
    <col min="5" max="5" width="52.25" style="1" customWidth="1"/>
  </cols>
  <sheetData>
    <row r="1" spans="1:5" ht="19.5" x14ac:dyDescent="0.25">
      <c r="A1" s="34" t="s">
        <v>131</v>
      </c>
      <c r="B1" s="34"/>
      <c r="C1" s="34"/>
      <c r="D1" s="34"/>
      <c r="E1"/>
    </row>
    <row r="2" spans="1:5" ht="19.5" x14ac:dyDescent="0.25">
      <c r="A2" s="11"/>
      <c r="B2" s="12"/>
      <c r="C2" s="12"/>
      <c r="D2" s="12"/>
      <c r="E2"/>
    </row>
    <row r="3" spans="1:5" s="33" customFormat="1" ht="19.5" x14ac:dyDescent="0.25">
      <c r="A3" s="35" t="s">
        <v>130</v>
      </c>
      <c r="B3" s="35"/>
      <c r="C3" s="35"/>
      <c r="D3" s="35"/>
    </row>
    <row r="4" spans="1:5" s="7" customFormat="1" x14ac:dyDescent="0.25">
      <c r="A4" s="16" t="s">
        <v>0</v>
      </c>
      <c r="B4" s="17" t="s">
        <v>2</v>
      </c>
      <c r="C4" s="17" t="s">
        <v>1</v>
      </c>
      <c r="D4" s="18" t="s">
        <v>74</v>
      </c>
      <c r="E4" s="8"/>
    </row>
    <row r="5" spans="1:5" ht="49.5" x14ac:dyDescent="0.25">
      <c r="A5" s="13">
        <v>1</v>
      </c>
      <c r="B5" s="4" t="str">
        <f>CONCATENATE("00383636","")</f>
        <v>00383636</v>
      </c>
      <c r="C5" s="9" t="s">
        <v>5</v>
      </c>
      <c r="D5" s="14" t="s">
        <v>75</v>
      </c>
    </row>
    <row r="6" spans="1:5" ht="33" x14ac:dyDescent="0.25">
      <c r="A6" s="13">
        <v>2</v>
      </c>
      <c r="B6" s="4" t="str">
        <f>CONCATENATE("00383637","")</f>
        <v>00383637</v>
      </c>
      <c r="C6" s="9" t="s">
        <v>6</v>
      </c>
      <c r="D6" s="14" t="s">
        <v>76</v>
      </c>
    </row>
    <row r="7" spans="1:5" ht="33" x14ac:dyDescent="0.25">
      <c r="A7" s="13">
        <v>3</v>
      </c>
      <c r="B7" s="4" t="str">
        <f>CONCATENATE("00383638","")</f>
        <v>00383638</v>
      </c>
      <c r="C7" s="9" t="s">
        <v>7</v>
      </c>
      <c r="D7" s="14" t="s">
        <v>77</v>
      </c>
    </row>
    <row r="8" spans="1:5" ht="49.5" x14ac:dyDescent="0.25">
      <c r="A8" s="13">
        <v>4</v>
      </c>
      <c r="B8" s="4" t="str">
        <f>CONCATENATE("00383639","")</f>
        <v>00383639</v>
      </c>
      <c r="C8" s="9" t="s">
        <v>8</v>
      </c>
      <c r="D8" s="14" t="s">
        <v>78</v>
      </c>
    </row>
    <row r="9" spans="1:5" ht="49.5" x14ac:dyDescent="0.25">
      <c r="A9" s="13">
        <v>5</v>
      </c>
      <c r="B9" s="4" t="str">
        <f>CONCATENATE("00383640","")</f>
        <v>00383640</v>
      </c>
      <c r="C9" s="9" t="s">
        <v>8</v>
      </c>
      <c r="D9" s="14" t="s">
        <v>79</v>
      </c>
    </row>
    <row r="10" spans="1:5" ht="49.5" x14ac:dyDescent="0.25">
      <c r="A10" s="13">
        <v>6</v>
      </c>
      <c r="B10" s="4" t="str">
        <f>CONCATENATE("00383641","")</f>
        <v>00383641</v>
      </c>
      <c r="C10" s="9" t="s">
        <v>9</v>
      </c>
      <c r="D10" s="14" t="s">
        <v>80</v>
      </c>
    </row>
    <row r="11" spans="1:5" ht="33" x14ac:dyDescent="0.25">
      <c r="A11" s="13">
        <v>7</v>
      </c>
      <c r="B11" s="4" t="str">
        <f>CONCATENATE("00383642","")</f>
        <v>00383642</v>
      </c>
      <c r="C11" s="9" t="s">
        <v>10</v>
      </c>
      <c r="D11" s="14" t="s">
        <v>81</v>
      </c>
    </row>
    <row r="12" spans="1:5" ht="33" x14ac:dyDescent="0.25">
      <c r="A12" s="13">
        <v>8</v>
      </c>
      <c r="B12" s="4" t="str">
        <f>CONCATENATE("00383643","")</f>
        <v>00383643</v>
      </c>
      <c r="C12" s="9" t="s">
        <v>11</v>
      </c>
      <c r="D12" s="14" t="s">
        <v>82</v>
      </c>
    </row>
    <row r="13" spans="1:5" ht="33" x14ac:dyDescent="0.25">
      <c r="A13" s="13">
        <v>9</v>
      </c>
      <c r="B13" s="4" t="str">
        <f>CONCATENATE("00383644","")</f>
        <v>00383644</v>
      </c>
      <c r="C13" s="9" t="s">
        <v>12</v>
      </c>
      <c r="D13" s="14" t="s">
        <v>83</v>
      </c>
    </row>
    <row r="14" spans="1:5" ht="33" x14ac:dyDescent="0.25">
      <c r="A14" s="13">
        <v>10</v>
      </c>
      <c r="B14" s="4" t="str">
        <f>CONCATENATE("00383645","")</f>
        <v>00383645</v>
      </c>
      <c r="C14" s="9" t="s">
        <v>12</v>
      </c>
      <c r="D14" s="14" t="s">
        <v>84</v>
      </c>
    </row>
    <row r="15" spans="1:5" ht="49.5" x14ac:dyDescent="0.25">
      <c r="A15" s="13">
        <v>11</v>
      </c>
      <c r="B15" s="4" t="str">
        <f>CONCATENATE("00383646","")</f>
        <v>00383646</v>
      </c>
      <c r="C15" s="9" t="s">
        <v>13</v>
      </c>
      <c r="D15" s="14" t="s">
        <v>85</v>
      </c>
    </row>
    <row r="16" spans="1:5" ht="49.5" x14ac:dyDescent="0.25">
      <c r="A16" s="13">
        <v>12</v>
      </c>
      <c r="B16" s="4" t="str">
        <f>CONCATENATE("00383647","")</f>
        <v>00383647</v>
      </c>
      <c r="C16" s="9" t="s">
        <v>13</v>
      </c>
      <c r="D16" s="14" t="s">
        <v>86</v>
      </c>
    </row>
    <row r="17" spans="1:4" ht="33" x14ac:dyDescent="0.25">
      <c r="A17" s="13">
        <v>13</v>
      </c>
      <c r="B17" s="4" t="str">
        <f>CONCATENATE("00383648","")</f>
        <v>00383648</v>
      </c>
      <c r="C17" s="9" t="s">
        <v>14</v>
      </c>
      <c r="D17" s="14" t="s">
        <v>87</v>
      </c>
    </row>
    <row r="18" spans="1:4" ht="49.5" x14ac:dyDescent="0.25">
      <c r="A18" s="13">
        <v>14</v>
      </c>
      <c r="B18" s="4" t="str">
        <f>CONCATENATE("00383649","")</f>
        <v>00383649</v>
      </c>
      <c r="C18" s="9" t="s">
        <v>15</v>
      </c>
      <c r="D18" s="14" t="s">
        <v>88</v>
      </c>
    </row>
    <row r="19" spans="1:4" ht="33" x14ac:dyDescent="0.25">
      <c r="A19" s="13">
        <v>15</v>
      </c>
      <c r="B19" s="4" t="str">
        <f>CONCATENATE("00383650","")</f>
        <v>00383650</v>
      </c>
      <c r="C19" s="9" t="s">
        <v>16</v>
      </c>
      <c r="D19" s="14" t="s">
        <v>89</v>
      </c>
    </row>
    <row r="20" spans="1:4" ht="33" x14ac:dyDescent="0.25">
      <c r="A20" s="13">
        <v>16</v>
      </c>
      <c r="B20" s="4" t="str">
        <f>CONCATENATE("00383651","")</f>
        <v>00383651</v>
      </c>
      <c r="C20" s="9" t="s">
        <v>17</v>
      </c>
      <c r="D20" s="14" t="s">
        <v>90</v>
      </c>
    </row>
    <row r="21" spans="1:4" ht="33" x14ac:dyDescent="0.25">
      <c r="A21" s="13">
        <v>17</v>
      </c>
      <c r="B21" s="4" t="str">
        <f>CONCATENATE("00383652","")</f>
        <v>00383652</v>
      </c>
      <c r="C21" s="9" t="s">
        <v>18</v>
      </c>
      <c r="D21" s="14" t="s">
        <v>91</v>
      </c>
    </row>
    <row r="22" spans="1:4" ht="33" x14ac:dyDescent="0.25">
      <c r="A22" s="13">
        <v>18</v>
      </c>
      <c r="B22" s="4" t="str">
        <f>CONCATENATE("00383653","")</f>
        <v>00383653</v>
      </c>
      <c r="C22" s="9" t="s">
        <v>19</v>
      </c>
      <c r="D22" s="14" t="s">
        <v>92</v>
      </c>
    </row>
    <row r="23" spans="1:4" ht="33" x14ac:dyDescent="0.25">
      <c r="A23" s="13">
        <v>19</v>
      </c>
      <c r="B23" s="4" t="str">
        <f>CONCATENATE("00383654","")</f>
        <v>00383654</v>
      </c>
      <c r="C23" s="9" t="s">
        <v>20</v>
      </c>
      <c r="D23" s="14" t="s">
        <v>93</v>
      </c>
    </row>
    <row r="24" spans="1:4" ht="33" x14ac:dyDescent="0.25">
      <c r="A24" s="13">
        <v>20</v>
      </c>
      <c r="B24" s="4" t="str">
        <f>CONCATENATE("00383655","")</f>
        <v>00383655</v>
      </c>
      <c r="C24" s="9" t="s">
        <v>20</v>
      </c>
      <c r="D24" s="14" t="s">
        <v>94</v>
      </c>
    </row>
    <row r="25" spans="1:4" ht="33" x14ac:dyDescent="0.25">
      <c r="A25" s="13">
        <v>21</v>
      </c>
      <c r="B25" s="4" t="str">
        <f>CONCATENATE("00383656","")</f>
        <v>00383656</v>
      </c>
      <c r="C25" s="9" t="s">
        <v>21</v>
      </c>
      <c r="D25" s="14" t="s">
        <v>93</v>
      </c>
    </row>
    <row r="26" spans="1:4" ht="33" x14ac:dyDescent="0.25">
      <c r="A26" s="13">
        <v>22</v>
      </c>
      <c r="B26" s="4" t="str">
        <f>CONCATENATE("00383657","")</f>
        <v>00383657</v>
      </c>
      <c r="C26" s="9" t="s">
        <v>21</v>
      </c>
      <c r="D26" s="14" t="s">
        <v>94</v>
      </c>
    </row>
    <row r="27" spans="1:4" ht="49.5" x14ac:dyDescent="0.25">
      <c r="A27" s="13">
        <v>23</v>
      </c>
      <c r="B27" s="4" t="str">
        <f>CONCATENATE("00383658","")</f>
        <v>00383658</v>
      </c>
      <c r="C27" s="9" t="s">
        <v>22</v>
      </c>
      <c r="D27" s="14" t="s">
        <v>95</v>
      </c>
    </row>
    <row r="28" spans="1:4" ht="49.5" x14ac:dyDescent="0.25">
      <c r="A28" s="13">
        <v>24</v>
      </c>
      <c r="B28" s="4" t="str">
        <f>CONCATENATE("00383659","")</f>
        <v>00383659</v>
      </c>
      <c r="C28" s="9" t="s">
        <v>23</v>
      </c>
      <c r="D28" s="14" t="s">
        <v>96</v>
      </c>
    </row>
    <row r="29" spans="1:4" ht="33" x14ac:dyDescent="0.25">
      <c r="A29" s="13">
        <v>25</v>
      </c>
      <c r="B29" s="4" t="str">
        <f>CONCATENATE("00383660","")</f>
        <v>00383660</v>
      </c>
      <c r="C29" s="9" t="s">
        <v>24</v>
      </c>
      <c r="D29" s="14" t="s">
        <v>82</v>
      </c>
    </row>
    <row r="30" spans="1:4" ht="33" x14ac:dyDescent="0.25">
      <c r="A30" s="13">
        <v>26</v>
      </c>
      <c r="B30" s="4" t="str">
        <f>CONCATENATE("00383661","")</f>
        <v>00383661</v>
      </c>
      <c r="C30" s="9" t="s">
        <v>25</v>
      </c>
      <c r="D30" s="14" t="s">
        <v>97</v>
      </c>
    </row>
    <row r="31" spans="1:4" ht="49.5" x14ac:dyDescent="0.25">
      <c r="A31" s="13">
        <v>27</v>
      </c>
      <c r="B31" s="4" t="str">
        <f>CONCATENATE("00383662","")</f>
        <v>00383662</v>
      </c>
      <c r="C31" s="9" t="s">
        <v>26</v>
      </c>
      <c r="D31" s="14" t="s">
        <v>98</v>
      </c>
    </row>
    <row r="32" spans="1:4" ht="33" x14ac:dyDescent="0.25">
      <c r="A32" s="13">
        <v>28</v>
      </c>
      <c r="B32" s="4" t="str">
        <f>CONCATENATE("00383663","")</f>
        <v>00383663</v>
      </c>
      <c r="C32" s="9" t="s">
        <v>27</v>
      </c>
      <c r="D32" s="14" t="s">
        <v>99</v>
      </c>
    </row>
    <row r="33" spans="1:4" ht="49.5" x14ac:dyDescent="0.25">
      <c r="A33" s="13">
        <v>29</v>
      </c>
      <c r="B33" s="4" t="str">
        <f>CONCATENATE("00383664","")</f>
        <v>00383664</v>
      </c>
      <c r="C33" s="9" t="s">
        <v>28</v>
      </c>
      <c r="D33" s="14" t="s">
        <v>100</v>
      </c>
    </row>
    <row r="34" spans="1:4" ht="49.5" x14ac:dyDescent="0.25">
      <c r="A34" s="13">
        <v>30</v>
      </c>
      <c r="B34" s="4" t="str">
        <f>CONCATENATE("00383665","")</f>
        <v>00383665</v>
      </c>
      <c r="C34" s="9" t="s">
        <v>29</v>
      </c>
      <c r="D34" s="14" t="s">
        <v>101</v>
      </c>
    </row>
    <row r="35" spans="1:4" ht="49.5" x14ac:dyDescent="0.25">
      <c r="A35" s="13">
        <v>31</v>
      </c>
      <c r="B35" s="4" t="str">
        <f>CONCATENATE("00383666","")</f>
        <v>00383666</v>
      </c>
      <c r="C35" s="9" t="s">
        <v>30</v>
      </c>
      <c r="D35" s="14" t="s">
        <v>102</v>
      </c>
    </row>
    <row r="36" spans="1:4" ht="49.5" x14ac:dyDescent="0.25">
      <c r="A36" s="13">
        <v>32</v>
      </c>
      <c r="B36" s="4" t="str">
        <f>CONCATENATE("00383667","")</f>
        <v>00383667</v>
      </c>
      <c r="C36" s="9" t="s">
        <v>31</v>
      </c>
      <c r="D36" s="14" t="s">
        <v>103</v>
      </c>
    </row>
    <row r="37" spans="1:4" ht="49.5" x14ac:dyDescent="0.25">
      <c r="A37" s="13">
        <v>33</v>
      </c>
      <c r="B37" s="4" t="str">
        <f>CONCATENATE("00383668","")</f>
        <v>00383668</v>
      </c>
      <c r="C37" s="9" t="s">
        <v>32</v>
      </c>
      <c r="D37" s="14" t="s">
        <v>104</v>
      </c>
    </row>
    <row r="38" spans="1:4" ht="49.5" x14ac:dyDescent="0.25">
      <c r="A38" s="13">
        <v>34</v>
      </c>
      <c r="B38" s="4" t="str">
        <f>CONCATENATE("00383669","")</f>
        <v>00383669</v>
      </c>
      <c r="C38" s="9" t="s">
        <v>33</v>
      </c>
      <c r="D38" s="14" t="s">
        <v>105</v>
      </c>
    </row>
    <row r="39" spans="1:4" ht="33" x14ac:dyDescent="0.25">
      <c r="A39" s="13">
        <v>35</v>
      </c>
      <c r="B39" s="4" t="str">
        <f>CONCATENATE("00383670","")</f>
        <v>00383670</v>
      </c>
      <c r="C39" s="9" t="s">
        <v>34</v>
      </c>
      <c r="D39" s="14" t="s">
        <v>82</v>
      </c>
    </row>
    <row r="40" spans="1:4" ht="49.5" x14ac:dyDescent="0.25">
      <c r="A40" s="13">
        <v>36</v>
      </c>
      <c r="B40" s="4" t="str">
        <f>CONCATENATE("00383671","")</f>
        <v>00383671</v>
      </c>
      <c r="C40" s="9" t="s">
        <v>35</v>
      </c>
      <c r="D40" s="14" t="s">
        <v>106</v>
      </c>
    </row>
    <row r="41" spans="1:4" ht="49.5" x14ac:dyDescent="0.25">
      <c r="A41" s="13">
        <v>37</v>
      </c>
      <c r="B41" s="4" t="str">
        <f>CONCATENATE("00383672","")</f>
        <v>00383672</v>
      </c>
      <c r="C41" s="9" t="s">
        <v>36</v>
      </c>
      <c r="D41" s="14" t="s">
        <v>107</v>
      </c>
    </row>
    <row r="42" spans="1:4" ht="49.5" x14ac:dyDescent="0.25">
      <c r="A42" s="13">
        <v>38</v>
      </c>
      <c r="B42" s="4" t="str">
        <f>CONCATENATE("00383673","")</f>
        <v>00383673</v>
      </c>
      <c r="C42" s="9" t="s">
        <v>36</v>
      </c>
      <c r="D42" s="14" t="s">
        <v>108</v>
      </c>
    </row>
    <row r="43" spans="1:4" x14ac:dyDescent="0.25">
      <c r="A43" s="13">
        <v>39</v>
      </c>
      <c r="B43" s="4" t="str">
        <f>CONCATENATE("00383674","")</f>
        <v>00383674</v>
      </c>
      <c r="C43" s="9" t="s">
        <v>37</v>
      </c>
      <c r="D43" s="14" t="s">
        <v>109</v>
      </c>
    </row>
    <row r="44" spans="1:4" ht="33" x14ac:dyDescent="0.25">
      <c r="A44" s="13">
        <v>40</v>
      </c>
      <c r="B44" s="4" t="str">
        <f>CONCATENATE("00383675","")</f>
        <v>00383675</v>
      </c>
      <c r="C44" s="9" t="s">
        <v>38</v>
      </c>
      <c r="D44" s="14" t="s">
        <v>110</v>
      </c>
    </row>
    <row r="45" spans="1:4" ht="33" x14ac:dyDescent="0.25">
      <c r="A45" s="13">
        <v>41</v>
      </c>
      <c r="B45" s="4" t="str">
        <f>CONCATENATE("00383676","")</f>
        <v>00383676</v>
      </c>
      <c r="C45" s="9" t="s">
        <v>39</v>
      </c>
      <c r="D45" s="14" t="s">
        <v>111</v>
      </c>
    </row>
    <row r="46" spans="1:4" ht="33" x14ac:dyDescent="0.25">
      <c r="A46" s="13">
        <v>42</v>
      </c>
      <c r="B46" s="4" t="str">
        <f>CONCATENATE("00383677","")</f>
        <v>00383677</v>
      </c>
      <c r="C46" s="9" t="s">
        <v>40</v>
      </c>
      <c r="D46" s="14" t="s">
        <v>112</v>
      </c>
    </row>
    <row r="47" spans="1:4" ht="49.5" x14ac:dyDescent="0.25">
      <c r="A47" s="13">
        <v>43</v>
      </c>
      <c r="B47" s="4" t="str">
        <f>CONCATENATE("00383678","")</f>
        <v>00383678</v>
      </c>
      <c r="C47" s="9" t="s">
        <v>41</v>
      </c>
      <c r="D47" s="14" t="s">
        <v>113</v>
      </c>
    </row>
    <row r="48" spans="1:4" ht="66" x14ac:dyDescent="0.25">
      <c r="A48" s="13">
        <v>44</v>
      </c>
      <c r="B48" s="5" t="str">
        <f>CONCATENATE("00382777","")</f>
        <v>00382777</v>
      </c>
      <c r="C48" s="10" t="s">
        <v>63</v>
      </c>
      <c r="D48" s="15" t="s">
        <v>114</v>
      </c>
    </row>
    <row r="49" spans="1:4" ht="66" x14ac:dyDescent="0.25">
      <c r="A49" s="13">
        <v>45</v>
      </c>
      <c r="B49" s="5" t="str">
        <f>CONCATENATE("00382778","")</f>
        <v>00382778</v>
      </c>
      <c r="C49" s="10" t="s">
        <v>64</v>
      </c>
      <c r="D49" s="15" t="s">
        <v>115</v>
      </c>
    </row>
    <row r="50" spans="1:4" ht="49.5" x14ac:dyDescent="0.25">
      <c r="A50" s="13">
        <v>46</v>
      </c>
      <c r="B50" s="5" t="str">
        <f>CONCATENATE("00382784","")</f>
        <v>00382784</v>
      </c>
      <c r="C50" s="10" t="s">
        <v>65</v>
      </c>
      <c r="D50" s="15" t="s">
        <v>116</v>
      </c>
    </row>
    <row r="51" spans="1:4" ht="49.5" x14ac:dyDescent="0.25">
      <c r="A51" s="13">
        <v>47</v>
      </c>
      <c r="B51" s="5" t="str">
        <f>CONCATENATE("00382785","")</f>
        <v>00382785</v>
      </c>
      <c r="C51" s="10" t="s">
        <v>66</v>
      </c>
      <c r="D51" s="15" t="s">
        <v>117</v>
      </c>
    </row>
    <row r="52" spans="1:4" ht="49.5" x14ac:dyDescent="0.25">
      <c r="A52" s="13">
        <v>48</v>
      </c>
      <c r="B52" s="5" t="str">
        <f>CONCATENATE("00382786","")</f>
        <v>00382786</v>
      </c>
      <c r="C52" s="10" t="s">
        <v>66</v>
      </c>
      <c r="D52" s="15" t="s">
        <v>118</v>
      </c>
    </row>
    <row r="53" spans="1:4" ht="49.5" x14ac:dyDescent="0.25">
      <c r="A53" s="13">
        <v>49</v>
      </c>
      <c r="B53" s="5" t="str">
        <f>CONCATENATE("00382787","")</f>
        <v>00382787</v>
      </c>
      <c r="C53" s="10" t="s">
        <v>67</v>
      </c>
      <c r="D53" s="15" t="s">
        <v>119</v>
      </c>
    </row>
    <row r="54" spans="1:4" ht="49.5" x14ac:dyDescent="0.25">
      <c r="A54" s="13">
        <v>50</v>
      </c>
      <c r="B54" s="5" t="str">
        <f>CONCATENATE("00382788","")</f>
        <v>00382788</v>
      </c>
      <c r="C54" s="10" t="s">
        <v>68</v>
      </c>
      <c r="D54" s="15" t="s">
        <v>120</v>
      </c>
    </row>
    <row r="55" spans="1:4" ht="49.5" x14ac:dyDescent="0.25">
      <c r="A55" s="13">
        <v>51</v>
      </c>
      <c r="B55" s="5" t="str">
        <f>CONCATENATE("00382789","")</f>
        <v>00382789</v>
      </c>
      <c r="C55" s="10" t="s">
        <v>69</v>
      </c>
      <c r="D55" s="15" t="s">
        <v>121</v>
      </c>
    </row>
    <row r="56" spans="1:4" ht="49.5" x14ac:dyDescent="0.25">
      <c r="A56" s="13">
        <v>52</v>
      </c>
      <c r="B56" s="5" t="str">
        <f>CONCATENATE("00382790","")</f>
        <v>00382790</v>
      </c>
      <c r="C56" s="10" t="s">
        <v>70</v>
      </c>
      <c r="D56" s="15" t="s">
        <v>122</v>
      </c>
    </row>
    <row r="57" spans="1:4" ht="33" x14ac:dyDescent="0.25">
      <c r="A57" s="13">
        <v>53</v>
      </c>
      <c r="B57" s="5" t="str">
        <f>CONCATENATE("00382791","")</f>
        <v>00382791</v>
      </c>
      <c r="C57" s="10" t="s">
        <v>71</v>
      </c>
      <c r="D57" s="15" t="s">
        <v>123</v>
      </c>
    </row>
    <row r="58" spans="1:4" ht="49.5" x14ac:dyDescent="0.25">
      <c r="A58" s="13">
        <v>54</v>
      </c>
      <c r="B58" s="5" t="str">
        <f>CONCATENATE("00382792","")</f>
        <v>00382792</v>
      </c>
      <c r="C58" s="10" t="s">
        <v>72</v>
      </c>
      <c r="D58" s="15" t="s">
        <v>124</v>
      </c>
    </row>
    <row r="59" spans="1:4" ht="49.5" x14ac:dyDescent="0.25">
      <c r="A59" s="19">
        <v>55</v>
      </c>
      <c r="B59" s="20" t="str">
        <f>CONCATENATE("00382793","")</f>
        <v>00382793</v>
      </c>
      <c r="C59" s="21" t="s">
        <v>73</v>
      </c>
      <c r="D59" s="22" t="s">
        <v>125</v>
      </c>
    </row>
    <row r="62" spans="1:4" s="33" customFormat="1" ht="19.5" x14ac:dyDescent="0.25">
      <c r="A62" s="36" t="s">
        <v>129</v>
      </c>
      <c r="B62" s="36"/>
      <c r="C62" s="36"/>
      <c r="D62" s="36"/>
    </row>
    <row r="63" spans="1:4" s="23" customFormat="1" x14ac:dyDescent="0.25">
      <c r="A63" s="26" t="s">
        <v>0</v>
      </c>
      <c r="B63" s="27" t="s">
        <v>42</v>
      </c>
      <c r="C63" s="28" t="s">
        <v>3</v>
      </c>
      <c r="D63" s="29" t="s">
        <v>4</v>
      </c>
    </row>
    <row r="64" spans="1:4" s="2" customFormat="1" ht="33" x14ac:dyDescent="0.25">
      <c r="A64" s="24">
        <v>1</v>
      </c>
      <c r="B64" s="9" t="str">
        <f>CONCATENATE("000063EB","")</f>
        <v>000063EB</v>
      </c>
      <c r="C64" s="9" t="s">
        <v>43</v>
      </c>
      <c r="D64" s="25" t="s">
        <v>128</v>
      </c>
    </row>
    <row r="65" spans="1:4" s="2" customFormat="1" ht="33" x14ac:dyDescent="0.25">
      <c r="A65" s="24">
        <v>2</v>
      </c>
      <c r="B65" s="9" t="str">
        <f>CONCATENATE("000064EB","")</f>
        <v>000064EB</v>
      </c>
      <c r="C65" s="9" t="s">
        <v>44</v>
      </c>
      <c r="D65" s="25" t="s">
        <v>126</v>
      </c>
    </row>
    <row r="66" spans="1:4" s="2" customFormat="1" ht="66" x14ac:dyDescent="0.25">
      <c r="A66" s="24">
        <v>3</v>
      </c>
      <c r="B66" s="9" t="str">
        <f>CONCATENATE("000065EB","")</f>
        <v>000065EB</v>
      </c>
      <c r="C66" s="9" t="s">
        <v>45</v>
      </c>
      <c r="D66" s="25" t="s">
        <v>126</v>
      </c>
    </row>
    <row r="67" spans="1:4" s="2" customFormat="1" ht="33" x14ac:dyDescent="0.25">
      <c r="A67" s="24">
        <v>4</v>
      </c>
      <c r="B67" s="9" t="str">
        <f>CONCATENATE("000066EB","")</f>
        <v>000066EB</v>
      </c>
      <c r="C67" s="9" t="s">
        <v>46</v>
      </c>
      <c r="D67" s="25" t="s">
        <v>126</v>
      </c>
    </row>
    <row r="68" spans="1:4" s="2" customFormat="1" ht="33" x14ac:dyDescent="0.25">
      <c r="A68" s="24">
        <v>5</v>
      </c>
      <c r="B68" s="9" t="str">
        <f>CONCATENATE("000067EB","")</f>
        <v>000067EB</v>
      </c>
      <c r="C68" s="9" t="s">
        <v>47</v>
      </c>
      <c r="D68" s="25" t="s">
        <v>126</v>
      </c>
    </row>
    <row r="69" spans="1:4" s="2" customFormat="1" ht="49.5" x14ac:dyDescent="0.25">
      <c r="A69" s="24">
        <v>6</v>
      </c>
      <c r="B69" s="9" t="str">
        <f>CONCATENATE("000068EB","")</f>
        <v>000068EB</v>
      </c>
      <c r="C69" s="9" t="s">
        <v>48</v>
      </c>
      <c r="D69" s="25" t="s">
        <v>126</v>
      </c>
    </row>
    <row r="70" spans="1:4" s="2" customFormat="1" ht="33" x14ac:dyDescent="0.25">
      <c r="A70" s="24">
        <v>7</v>
      </c>
      <c r="B70" s="9" t="str">
        <f>CONCATENATE("000069EB","")</f>
        <v>000069EB</v>
      </c>
      <c r="C70" s="9" t="s">
        <v>49</v>
      </c>
      <c r="D70" s="25" t="s">
        <v>126</v>
      </c>
    </row>
    <row r="71" spans="1:4" s="2" customFormat="1" ht="33" x14ac:dyDescent="0.25">
      <c r="A71" s="24">
        <v>8</v>
      </c>
      <c r="B71" s="9" t="str">
        <f>CONCATENATE("000070EB","")</f>
        <v>000070EB</v>
      </c>
      <c r="C71" s="9" t="s">
        <v>50</v>
      </c>
      <c r="D71" s="25" t="s">
        <v>126</v>
      </c>
    </row>
    <row r="72" spans="1:4" s="2" customFormat="1" ht="33" x14ac:dyDescent="0.25">
      <c r="A72" s="24">
        <v>9</v>
      </c>
      <c r="B72" s="9" t="str">
        <f>CONCATENATE("000071EB","")</f>
        <v>000071EB</v>
      </c>
      <c r="C72" s="9" t="s">
        <v>51</v>
      </c>
      <c r="D72" s="25" t="s">
        <v>126</v>
      </c>
    </row>
    <row r="73" spans="1:4" s="2" customFormat="1" ht="33" x14ac:dyDescent="0.25">
      <c r="A73" s="24">
        <v>10</v>
      </c>
      <c r="B73" s="9" t="str">
        <f>CONCATENATE("000072EB","")</f>
        <v>000072EB</v>
      </c>
      <c r="C73" s="9" t="s">
        <v>52</v>
      </c>
      <c r="D73" s="25" t="s">
        <v>126</v>
      </c>
    </row>
    <row r="74" spans="1:4" s="2" customFormat="1" ht="49.5" x14ac:dyDescent="0.25">
      <c r="A74" s="24">
        <v>11</v>
      </c>
      <c r="B74" s="9" t="str">
        <f>CONCATENATE("000073EB","")</f>
        <v>000073EB</v>
      </c>
      <c r="C74" s="9" t="s">
        <v>53</v>
      </c>
      <c r="D74" s="25" t="s">
        <v>126</v>
      </c>
    </row>
    <row r="75" spans="1:4" s="2" customFormat="1" ht="49.5" x14ac:dyDescent="0.25">
      <c r="A75" s="24">
        <v>12</v>
      </c>
      <c r="B75" s="9" t="str">
        <f>CONCATENATE("000054EB","")</f>
        <v>000054EB</v>
      </c>
      <c r="C75" s="9" t="s">
        <v>54</v>
      </c>
      <c r="D75" s="25" t="s">
        <v>127</v>
      </c>
    </row>
    <row r="76" spans="1:4" s="2" customFormat="1" ht="49.5" x14ac:dyDescent="0.25">
      <c r="A76" s="24">
        <v>13</v>
      </c>
      <c r="B76" s="9" t="str">
        <f>CONCATENATE("000055EB","")</f>
        <v>000055EB</v>
      </c>
      <c r="C76" s="9" t="s">
        <v>55</v>
      </c>
      <c r="D76" s="25" t="s">
        <v>126</v>
      </c>
    </row>
    <row r="77" spans="1:4" s="2" customFormat="1" ht="49.5" x14ac:dyDescent="0.25">
      <c r="A77" s="24">
        <v>14</v>
      </c>
      <c r="B77" s="9" t="str">
        <f>CONCATENATE("000056EB","")</f>
        <v>000056EB</v>
      </c>
      <c r="C77" s="9" t="s">
        <v>56</v>
      </c>
      <c r="D77" s="25" t="s">
        <v>126</v>
      </c>
    </row>
    <row r="78" spans="1:4" s="2" customFormat="1" ht="49.5" x14ac:dyDescent="0.25">
      <c r="A78" s="24">
        <v>15</v>
      </c>
      <c r="B78" s="9" t="str">
        <f>CONCATENATE("000057EB","")</f>
        <v>000057EB</v>
      </c>
      <c r="C78" s="9" t="s">
        <v>57</v>
      </c>
      <c r="D78" s="25" t="s">
        <v>126</v>
      </c>
    </row>
    <row r="79" spans="1:4" s="2" customFormat="1" ht="49.5" x14ac:dyDescent="0.25">
      <c r="A79" s="24">
        <v>16</v>
      </c>
      <c r="B79" s="9" t="str">
        <f>CONCATENATE("000058EB","")</f>
        <v>000058EB</v>
      </c>
      <c r="C79" s="9" t="s">
        <v>58</v>
      </c>
      <c r="D79" s="25" t="s">
        <v>126</v>
      </c>
    </row>
    <row r="80" spans="1:4" s="2" customFormat="1" ht="66" x14ac:dyDescent="0.25">
      <c r="A80" s="24">
        <v>17</v>
      </c>
      <c r="B80" s="9" t="str">
        <f>CONCATENATE("000059EB","")</f>
        <v>000059EB</v>
      </c>
      <c r="C80" s="9" t="s">
        <v>59</v>
      </c>
      <c r="D80" s="25" t="s">
        <v>126</v>
      </c>
    </row>
    <row r="81" spans="1:4" s="2" customFormat="1" ht="49.5" x14ac:dyDescent="0.25">
      <c r="A81" s="24">
        <v>18</v>
      </c>
      <c r="B81" s="9" t="str">
        <f>CONCATENATE("000060EB","")</f>
        <v>000060EB</v>
      </c>
      <c r="C81" s="9" t="s">
        <v>60</v>
      </c>
      <c r="D81" s="25" t="s">
        <v>126</v>
      </c>
    </row>
    <row r="82" spans="1:4" s="2" customFormat="1" ht="33" x14ac:dyDescent="0.25">
      <c r="A82" s="24">
        <v>19</v>
      </c>
      <c r="B82" s="9" t="str">
        <f>CONCATENATE("000061EB","")</f>
        <v>000061EB</v>
      </c>
      <c r="C82" s="9" t="s">
        <v>61</v>
      </c>
      <c r="D82" s="25" t="s">
        <v>126</v>
      </c>
    </row>
    <row r="83" spans="1:4" s="2" customFormat="1" ht="49.5" x14ac:dyDescent="0.25">
      <c r="A83" s="30">
        <v>20</v>
      </c>
      <c r="B83" s="31" t="str">
        <f>CONCATENATE("000062EB","")</f>
        <v>000062EB</v>
      </c>
      <c r="C83" s="31" t="s">
        <v>62</v>
      </c>
      <c r="D83" s="32" t="s">
        <v>126</v>
      </c>
    </row>
  </sheetData>
  <mergeCells count="3">
    <mergeCell ref="A1:D1"/>
    <mergeCell ref="A3:D3"/>
    <mergeCell ref="A62:D62"/>
  </mergeCells>
  <phoneticPr fontId="1" type="noConversion"/>
  <hyperlinks>
    <hyperlink ref="D64" r:id="rId1"/>
    <hyperlink ref="D75" r:id="rId2"/>
    <hyperlink ref="D76" r:id="rId3"/>
    <hyperlink ref="D83" r:id="rId4"/>
    <hyperlink ref="D82" r:id="rId5"/>
    <hyperlink ref="D81" r:id="rId6"/>
    <hyperlink ref="D80" r:id="rId7"/>
    <hyperlink ref="D79" r:id="rId8"/>
    <hyperlink ref="D78" r:id="rId9"/>
    <hyperlink ref="D77" r:id="rId10"/>
    <hyperlink ref="D74" r:id="rId11"/>
    <hyperlink ref="D73" r:id="rId12"/>
    <hyperlink ref="D72" r:id="rId13"/>
    <hyperlink ref="D71" r:id="rId14"/>
    <hyperlink ref="D70" r:id="rId15"/>
    <hyperlink ref="D69" r:id="rId16"/>
    <hyperlink ref="D68" r:id="rId17"/>
    <hyperlink ref="D67" r:id="rId18"/>
    <hyperlink ref="D66" r:id="rId19"/>
    <hyperlink ref="D65" r:id="rId20"/>
  </hyperlinks>
  <printOptions horizontalCentered="1"/>
  <pageMargins left="0.31496062992125984" right="0.31496062992125984" top="0.35433070866141736" bottom="0.35433070866141736" header="0.31496062992125984" footer="0.31496062992125984"/>
  <pageSetup paperSize="9" orientation="portrait" verticalDpi="1200" r:id="rId21"/>
  <tableParts count="2">
    <tablePart r:id="rId22"/>
    <tablePart r:id="rId2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2022-01-18T02:25:01Z</cp:lastPrinted>
  <dcterms:created xsi:type="dcterms:W3CDTF">2022-01-17T00:59:51Z</dcterms:created>
  <dcterms:modified xsi:type="dcterms:W3CDTF">2022-01-18T02:34:05Z</dcterms:modified>
</cp:coreProperties>
</file>